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2120" windowHeight="4455" tabRatio="862" firstSheet="2" activeTab="2"/>
  </bookViews>
  <sheets>
    <sheet name="TMSLZD" sheetId="77" state="hidden" r:id="rId1"/>
    <sheet name="资产负债表(旧)" sheetId="138" state="hidden" r:id="rId2"/>
    <sheet name="公车改革车辆评估一览表（定）" sheetId="163" r:id="rId3"/>
    <sheet name="00000000" sheetId="78" state="veryHidden" r:id="rId4"/>
  </sheets>
  <definedNames>
    <definedName name="_xlnm._FilterDatabase" localSheetId="2" hidden="1">'公车改革车辆评估一览表（定）'!$A$4:$P$273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Print_Area_MI">#REF!</definedName>
    <definedName name="_xlnm.Print_Titles" localSheetId="2">'公车改革车辆评估一览表（定）'!$1:$4</definedName>
    <definedName name="Work_Program_By_Area_List">#REF!</definedName>
    <definedName name="전">#REF!</definedName>
    <definedName name="주택사업본부">#REF!</definedName>
    <definedName name="철구사업본부">#REF!</definedName>
    <definedName name="年初短期投资">#REF!</definedName>
    <definedName name="年初货币资金">#REF!</definedName>
    <definedName name="年初应收票据">#REF!</definedName>
  </definedNames>
  <calcPr calcId="125725" fullPrecision="0"/>
</workbook>
</file>

<file path=xl/calcChain.xml><?xml version="1.0" encoding="utf-8"?>
<calcChain xmlns="http://schemas.openxmlformats.org/spreadsheetml/2006/main">
  <c r="L154" i="163"/>
  <c r="M154"/>
  <c r="N154"/>
  <c r="K154"/>
  <c r="L163"/>
  <c r="M163"/>
  <c r="N163"/>
  <c r="P163"/>
  <c r="H163"/>
  <c r="P154"/>
  <c r="H154"/>
  <c r="P125"/>
  <c r="L70"/>
  <c r="H230"/>
  <c r="P230"/>
  <c r="L230"/>
  <c r="M230"/>
  <c r="N230"/>
  <c r="K230"/>
  <c r="M272"/>
  <c r="N272"/>
  <c r="P272"/>
  <c r="L272"/>
  <c r="K272"/>
  <c r="H272"/>
  <c r="P267"/>
  <c r="L267"/>
  <c r="M267"/>
  <c r="N267"/>
  <c r="K267"/>
  <c r="H267"/>
  <c r="P262"/>
  <c r="L262"/>
  <c r="M262"/>
  <c r="N262"/>
  <c r="K262"/>
  <c r="H262"/>
  <c r="P257"/>
  <c r="L257"/>
  <c r="M257"/>
  <c r="N257"/>
  <c r="K257"/>
  <c r="H257"/>
  <c r="P240"/>
  <c r="L240"/>
  <c r="M240"/>
  <c r="N240"/>
  <c r="K240"/>
  <c r="H240"/>
  <c r="P235"/>
  <c r="L235"/>
  <c r="M235"/>
  <c r="N235"/>
  <c r="K235"/>
  <c r="H235"/>
  <c r="P211"/>
  <c r="N211"/>
  <c r="L211"/>
  <c r="M211"/>
  <c r="K211"/>
  <c r="H211"/>
  <c r="P206"/>
  <c r="L206"/>
  <c r="M206"/>
  <c r="N206"/>
  <c r="K206"/>
  <c r="H206"/>
  <c r="P201"/>
  <c r="L201"/>
  <c r="M201"/>
  <c r="N201"/>
  <c r="K201"/>
  <c r="H201"/>
  <c r="P192"/>
  <c r="L192"/>
  <c r="M192"/>
  <c r="K192"/>
  <c r="H192"/>
  <c r="P187"/>
  <c r="L187"/>
  <c r="M187"/>
  <c r="N187"/>
  <c r="K187"/>
  <c r="H187"/>
  <c r="P180"/>
  <c r="L180"/>
  <c r="M180"/>
  <c r="N180"/>
  <c r="K180"/>
  <c r="H180"/>
  <c r="P175"/>
  <c r="L175"/>
  <c r="M175"/>
  <c r="N175"/>
  <c r="K175"/>
  <c r="H175"/>
  <c r="P170"/>
  <c r="L170"/>
  <c r="M170"/>
  <c r="N170"/>
  <c r="K170"/>
  <c r="H170"/>
  <c r="K163"/>
  <c r="P127"/>
  <c r="L125"/>
  <c r="M125"/>
  <c r="N125"/>
  <c r="K125"/>
  <c r="H125"/>
  <c r="H110"/>
  <c r="H115"/>
  <c r="H120"/>
  <c r="P105"/>
  <c r="L105"/>
  <c r="M105"/>
  <c r="N105"/>
  <c r="K105"/>
  <c r="H105"/>
  <c r="P100"/>
  <c r="L100"/>
  <c r="M100"/>
  <c r="N100"/>
  <c r="K100"/>
  <c r="H100"/>
  <c r="P95"/>
  <c r="L95"/>
  <c r="M95"/>
  <c r="N95"/>
  <c r="K95"/>
  <c r="H95"/>
  <c r="H90"/>
  <c r="H85"/>
  <c r="H80"/>
  <c r="P62"/>
  <c r="P65" s="1"/>
  <c r="L65"/>
  <c r="N65"/>
  <c r="K65"/>
  <c r="H65"/>
  <c r="P60"/>
  <c r="L60"/>
  <c r="M60"/>
  <c r="N60"/>
  <c r="K60"/>
  <c r="H60"/>
  <c r="P50"/>
  <c r="L50"/>
  <c r="M50"/>
  <c r="N50"/>
  <c r="K50"/>
  <c r="H50"/>
  <c r="P46"/>
  <c r="L46"/>
  <c r="M46"/>
  <c r="N46"/>
  <c r="K46"/>
  <c r="H46"/>
  <c r="P40"/>
  <c r="L40"/>
  <c r="M40"/>
  <c r="N40"/>
  <c r="K40"/>
  <c r="H40"/>
  <c r="P27"/>
  <c r="L27"/>
  <c r="M27"/>
  <c r="N27"/>
  <c r="K27"/>
  <c r="H27"/>
  <c r="H18"/>
  <c r="P18"/>
  <c r="N18"/>
  <c r="M18"/>
  <c r="L18"/>
  <c r="K18"/>
  <c r="M85" l="1"/>
  <c r="L141"/>
  <c r="M141" s="1"/>
  <c r="L135"/>
  <c r="M135" s="1"/>
  <c r="L130"/>
  <c r="M130" s="1"/>
  <c r="L120"/>
  <c r="M120" s="1"/>
  <c r="L115"/>
  <c r="M115" s="1"/>
  <c r="L110"/>
  <c r="M110" s="1"/>
  <c r="L90"/>
  <c r="M90" s="1"/>
  <c r="L80"/>
  <c r="M80" s="1"/>
  <c r="L75"/>
  <c r="M75" s="1"/>
  <c r="M70"/>
  <c r="M65"/>
  <c r="L55"/>
  <c r="L34"/>
  <c r="M34" s="1"/>
  <c r="L9"/>
  <c r="P135"/>
  <c r="P115"/>
  <c r="P90"/>
  <c r="P85"/>
  <c r="P75"/>
  <c r="P34"/>
  <c r="N70"/>
  <c r="N141"/>
  <c r="N135"/>
  <c r="N130"/>
  <c r="N120"/>
  <c r="N115"/>
  <c r="N110"/>
  <c r="N90"/>
  <c r="N85"/>
  <c r="N80"/>
  <c r="N75"/>
  <c r="N55"/>
  <c r="N34"/>
  <c r="N9"/>
  <c r="K141"/>
  <c r="K135"/>
  <c r="K130"/>
  <c r="K120"/>
  <c r="K115"/>
  <c r="K110"/>
  <c r="K90"/>
  <c r="K85"/>
  <c r="K80"/>
  <c r="K75"/>
  <c r="K70"/>
  <c r="K55"/>
  <c r="K34"/>
  <c r="K9"/>
  <c r="H141"/>
  <c r="H135"/>
  <c r="H130"/>
  <c r="H75"/>
  <c r="H70"/>
  <c r="H55"/>
  <c r="H34"/>
  <c r="H9"/>
  <c r="H21" i="138"/>
  <c r="H32" s="1"/>
  <c r="H45" s="1"/>
  <c r="I21"/>
  <c r="C25"/>
  <c r="D25"/>
  <c r="D45" s="1"/>
  <c r="I46" s="1"/>
  <c r="H30"/>
  <c r="I30"/>
  <c r="I32"/>
  <c r="C36"/>
  <c r="D36"/>
  <c r="C37"/>
  <c r="D37"/>
  <c r="C40"/>
  <c r="D40"/>
  <c r="H44"/>
  <c r="I44"/>
  <c r="C45"/>
  <c r="I45"/>
  <c r="P80" i="163"/>
  <c r="P9"/>
  <c r="H273" l="1"/>
  <c r="K273"/>
  <c r="N273"/>
  <c r="L273"/>
  <c r="P110"/>
  <c r="M9"/>
  <c r="H46" i="138"/>
  <c r="P141" i="163"/>
  <c r="M55"/>
  <c r="P55"/>
  <c r="P70"/>
  <c r="P120"/>
  <c r="P130"/>
  <c r="P273" l="1"/>
  <c r="M273"/>
</calcChain>
</file>

<file path=xl/comments1.xml><?xml version="1.0" encoding="utf-8"?>
<comments xmlns="http://schemas.openxmlformats.org/spreadsheetml/2006/main">
  <authors>
    <author>chenjie</author>
    <author>Administrator</author>
  </authors>
  <commentList>
    <comment ref="G6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57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P62" authorId="1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减油漆款</t>
        </r>
        <r>
          <rPr>
            <sz val="9"/>
            <color indexed="81"/>
            <rFont val="Tahoma"/>
            <family val="2"/>
          </rPr>
          <t>1000</t>
        </r>
      </text>
    </comment>
    <comment ref="G77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82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87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107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112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127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P127" authorId="1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减油漆款</t>
        </r>
        <r>
          <rPr>
            <sz val="9"/>
            <color indexed="81"/>
            <rFont val="Tahoma"/>
            <family val="2"/>
          </rPr>
          <t>1000</t>
        </r>
      </text>
    </comment>
    <comment ref="G143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177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189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194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203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208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213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242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259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  <comment ref="G264" authorId="0">
      <text>
        <r>
          <rPr>
            <b/>
            <sz val="9"/>
            <color indexed="81"/>
            <rFont val="宋体"/>
            <family val="3"/>
            <charset val="134"/>
          </rPr>
          <t>chenjie:</t>
        </r>
        <r>
          <rPr>
            <sz val="9"/>
            <color indexed="81"/>
            <rFont val="宋体"/>
            <family val="3"/>
            <charset val="134"/>
          </rPr>
          <t xml:space="preserve">
辆</t>
        </r>
      </text>
    </comment>
  </commentList>
</comments>
</file>

<file path=xl/sharedStrings.xml><?xml version="1.0" encoding="utf-8"?>
<sst xmlns="http://schemas.openxmlformats.org/spreadsheetml/2006/main" count="999" uniqueCount="652">
  <si>
    <t>流动资产合计</t>
    <phoneticPr fontId="6" type="noConversion"/>
  </si>
  <si>
    <t>Book1</t>
  </si>
  <si>
    <t>D:\MICROSOFT OFFICE\OFFICE\xlstart\Book1.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</si>
  <si>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</si>
  <si>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</si>
  <si>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</si>
  <si>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</si>
  <si>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</si>
  <si>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</si>
  <si>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</si>
  <si>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</si>
  <si>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</si>
  <si>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</si>
  <si>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/>
  </si>
  <si>
    <t>固定资产合计</t>
    <phoneticPr fontId="6" type="noConversion"/>
  </si>
  <si>
    <t>资产</t>
  </si>
  <si>
    <t>序号</t>
  </si>
  <si>
    <t>期初数</t>
  </si>
  <si>
    <t>期末数</t>
  </si>
  <si>
    <t>负债及所有者权益</t>
  </si>
  <si>
    <t>流动负债：</t>
  </si>
  <si>
    <t>所有者权益：</t>
  </si>
  <si>
    <t>与总资产相差</t>
  </si>
  <si>
    <t>资产负债表</t>
    <phoneticPr fontId="6" type="noConversion"/>
  </si>
  <si>
    <t>金额单位：人民币元</t>
    <phoneticPr fontId="4" type="noConversion"/>
  </si>
  <si>
    <t>备注</t>
    <phoneticPr fontId="4" type="noConversion"/>
  </si>
  <si>
    <t>财务主管：</t>
    <phoneticPr fontId="6" type="noConversion"/>
  </si>
  <si>
    <t>负责人：</t>
    <phoneticPr fontId="6" type="noConversion"/>
  </si>
  <si>
    <r>
      <t>填表人：</t>
    </r>
    <r>
      <rPr>
        <sz val="10"/>
        <rFont val="Times New Roman"/>
        <family val="1"/>
      </rPr>
      <t xml:space="preserve"> </t>
    </r>
    <phoneticPr fontId="4" type="noConversion"/>
  </si>
  <si>
    <t>原值</t>
    <phoneticPr fontId="6" type="noConversion"/>
  </si>
  <si>
    <t>账面价值</t>
  </si>
  <si>
    <t>返回索引页</t>
    <phoneticPr fontId="6" type="noConversion"/>
  </si>
  <si>
    <t xml:space="preserve">  流动资产：</t>
    <phoneticPr fontId="6" type="noConversion"/>
  </si>
  <si>
    <t xml:space="preserve">   货币资金</t>
    <phoneticPr fontId="6" type="noConversion"/>
  </si>
  <si>
    <t xml:space="preserve">   短期借款</t>
    <phoneticPr fontId="6" type="noConversion"/>
  </si>
  <si>
    <t xml:space="preserve">   短期投资</t>
    <phoneticPr fontId="6" type="noConversion"/>
  </si>
  <si>
    <t xml:space="preserve">    应付票据</t>
    <phoneticPr fontId="6" type="noConversion"/>
  </si>
  <si>
    <t xml:space="preserve">   应收票据</t>
    <phoneticPr fontId="6" type="noConversion"/>
  </si>
  <si>
    <t xml:space="preserve">   应付账款</t>
    <phoneticPr fontId="6" type="noConversion"/>
  </si>
  <si>
    <t xml:space="preserve">  应收账款</t>
    <phoneticPr fontId="6" type="noConversion"/>
  </si>
  <si>
    <t xml:space="preserve">   预收账款</t>
    <phoneticPr fontId="6" type="noConversion"/>
  </si>
  <si>
    <t xml:space="preserve">  减：坏账准备</t>
  </si>
  <si>
    <t xml:space="preserve">   代销商品款</t>
    <phoneticPr fontId="6" type="noConversion"/>
  </si>
  <si>
    <t xml:space="preserve">   应收账款净额</t>
    <phoneticPr fontId="6" type="noConversion"/>
  </si>
  <si>
    <t xml:space="preserve">   其他应付款</t>
    <phoneticPr fontId="6" type="noConversion"/>
  </si>
  <si>
    <t xml:space="preserve">   应收股利</t>
    <phoneticPr fontId="6" type="noConversion"/>
  </si>
  <si>
    <t xml:space="preserve">   应付工资</t>
    <phoneticPr fontId="6" type="noConversion"/>
  </si>
  <si>
    <t xml:space="preserve">   应收利息</t>
    <phoneticPr fontId="6" type="noConversion"/>
  </si>
  <si>
    <t xml:space="preserve">   应付福利费</t>
    <phoneticPr fontId="6" type="noConversion"/>
  </si>
  <si>
    <t xml:space="preserve">   预付账款</t>
    <phoneticPr fontId="6" type="noConversion"/>
  </si>
  <si>
    <t xml:space="preserve">   应交税金</t>
    <phoneticPr fontId="6" type="noConversion"/>
  </si>
  <si>
    <t xml:space="preserve">   应收补贴款</t>
    <phoneticPr fontId="6" type="noConversion"/>
  </si>
  <si>
    <t xml:space="preserve">   应付利润</t>
    <phoneticPr fontId="6" type="noConversion"/>
  </si>
  <si>
    <t xml:space="preserve">   其他应收款</t>
    <phoneticPr fontId="6" type="noConversion"/>
  </si>
  <si>
    <t xml:space="preserve">   其他未交款</t>
    <phoneticPr fontId="6" type="noConversion"/>
  </si>
  <si>
    <t xml:space="preserve">   预提费用</t>
    <phoneticPr fontId="6" type="noConversion"/>
  </si>
  <si>
    <t xml:space="preserve">   其他应收款净额</t>
    <phoneticPr fontId="6" type="noConversion"/>
  </si>
  <si>
    <t xml:space="preserve">   一年内到期的长期负债</t>
    <phoneticPr fontId="6" type="noConversion"/>
  </si>
  <si>
    <t xml:space="preserve">   存货</t>
    <phoneticPr fontId="6" type="noConversion"/>
  </si>
  <si>
    <t xml:space="preserve">   其他流动负债</t>
    <phoneticPr fontId="6" type="noConversion"/>
  </si>
  <si>
    <t xml:space="preserve">   待摊费用</t>
    <phoneticPr fontId="6" type="noConversion"/>
  </si>
  <si>
    <t xml:space="preserve">         流动负债合计</t>
  </si>
  <si>
    <t xml:space="preserve">    待处理流动资产净损失</t>
    <phoneticPr fontId="6" type="noConversion"/>
  </si>
  <si>
    <t xml:space="preserve">   一年内到期的长期债券投资</t>
    <phoneticPr fontId="6" type="noConversion"/>
  </si>
  <si>
    <t xml:space="preserve">   其他流动资产</t>
    <phoneticPr fontId="6" type="noConversion"/>
  </si>
  <si>
    <t xml:space="preserve">   长期借款</t>
    <phoneticPr fontId="6" type="noConversion"/>
  </si>
  <si>
    <t xml:space="preserve">   应付债券</t>
    <phoneticPr fontId="6" type="noConversion"/>
  </si>
  <si>
    <t xml:space="preserve">   长期投资</t>
    <phoneticPr fontId="6" type="noConversion"/>
  </si>
  <si>
    <t xml:space="preserve">   长期应付款</t>
    <phoneticPr fontId="6" type="noConversion"/>
  </si>
  <si>
    <t xml:space="preserve">   固定资产</t>
    <phoneticPr fontId="6" type="noConversion"/>
  </si>
  <si>
    <t xml:space="preserve">   专项应付款</t>
    <phoneticPr fontId="6" type="noConversion"/>
  </si>
  <si>
    <t xml:space="preserve">   固定资产原价</t>
    <phoneticPr fontId="6" type="noConversion"/>
  </si>
  <si>
    <t xml:space="preserve">   其他长期负债</t>
    <phoneticPr fontId="6" type="noConversion"/>
  </si>
  <si>
    <t xml:space="preserve">    减：累计折旧</t>
    <phoneticPr fontId="6" type="noConversion"/>
  </si>
  <si>
    <t xml:space="preserve">   递延税款贷项</t>
    <phoneticPr fontId="6" type="noConversion"/>
  </si>
  <si>
    <t xml:space="preserve">   固定资产减值</t>
    <phoneticPr fontId="6" type="noConversion"/>
  </si>
  <si>
    <t xml:space="preserve">         长期负债合计</t>
  </si>
  <si>
    <t xml:space="preserve">   固定资产净额</t>
    <phoneticPr fontId="6" type="noConversion"/>
  </si>
  <si>
    <t xml:space="preserve">   工程物资</t>
    <phoneticPr fontId="6" type="noConversion"/>
  </si>
  <si>
    <t xml:space="preserve">              負債合計</t>
    <phoneticPr fontId="6" type="noConversion"/>
  </si>
  <si>
    <t xml:space="preserve">   在建工程</t>
    <phoneticPr fontId="6" type="noConversion"/>
  </si>
  <si>
    <t xml:space="preserve">   固定资产清理</t>
    <phoneticPr fontId="6" type="noConversion"/>
  </si>
  <si>
    <t xml:space="preserve">   待处理固定资产净损失</t>
    <phoneticPr fontId="6" type="noConversion"/>
  </si>
  <si>
    <t xml:space="preserve">   无形资产合计</t>
    <phoneticPr fontId="6" type="noConversion"/>
  </si>
  <si>
    <t xml:space="preserve">  其中：土地使用权</t>
    <phoneticPr fontId="6" type="noConversion"/>
  </si>
  <si>
    <t xml:space="preserve">    实收资本</t>
  </si>
  <si>
    <t xml:space="preserve">        其他无形资产</t>
    <phoneticPr fontId="6" type="noConversion"/>
  </si>
  <si>
    <t xml:space="preserve">    资本公积</t>
  </si>
  <si>
    <t xml:space="preserve">   递延资产合计</t>
    <phoneticPr fontId="6" type="noConversion"/>
  </si>
  <si>
    <t xml:space="preserve">    盈余公积</t>
  </si>
  <si>
    <t xml:space="preserve">   其中：开办费</t>
    <phoneticPr fontId="6" type="noConversion"/>
  </si>
  <si>
    <t xml:space="preserve">    其中： 公益金</t>
  </si>
  <si>
    <t xml:space="preserve">        长期待摊费用</t>
    <phoneticPr fontId="6" type="noConversion"/>
  </si>
  <si>
    <t xml:space="preserve">    上级拨入资金/撥付所屬資金</t>
  </si>
  <si>
    <t xml:space="preserve">   其他长期资产</t>
    <phoneticPr fontId="6" type="noConversion"/>
  </si>
  <si>
    <t xml:space="preserve">    未分配利润</t>
  </si>
  <si>
    <t xml:space="preserve">   递延税款借项</t>
    <phoneticPr fontId="6" type="noConversion"/>
  </si>
  <si>
    <t>所有者权益合计</t>
    <phoneticPr fontId="6" type="noConversion"/>
  </si>
  <si>
    <r>
      <t xml:space="preserve">             </t>
    </r>
    <r>
      <rPr>
        <b/>
        <sz val="10"/>
        <rFont val="宋体"/>
        <family val="3"/>
        <charset val="134"/>
      </rPr>
      <t>资产合计</t>
    </r>
  </si>
  <si>
    <t>负债及所有者权益合计</t>
    <phoneticPr fontId="6" type="noConversion"/>
  </si>
  <si>
    <t>2007年6月30日</t>
  </si>
  <si>
    <t>规格型号</t>
  </si>
  <si>
    <t>鄂G6CG25</t>
  </si>
  <si>
    <t>JX1021DSF</t>
  </si>
  <si>
    <t>鄂G6CG81</t>
  </si>
  <si>
    <t>JX10201S3</t>
  </si>
  <si>
    <t>鄂G6CG50</t>
  </si>
  <si>
    <t>JX10210S1</t>
  </si>
  <si>
    <t>鄂G6CG31</t>
  </si>
  <si>
    <t>鄂G6CG75</t>
  </si>
  <si>
    <t>鄂G6CG61</t>
  </si>
  <si>
    <t>LZW6430JF</t>
  </si>
  <si>
    <t>鄂G6CG30</t>
  </si>
  <si>
    <t>鄂G6CG07</t>
  </si>
  <si>
    <t>EQ6383LF</t>
  </si>
  <si>
    <t>鄂G6CG21</t>
  </si>
  <si>
    <t>鄂G6CG13</t>
  </si>
  <si>
    <t>鄂G6CG70</t>
  </si>
  <si>
    <t>鄂G6CG10</t>
  </si>
  <si>
    <t>鄂G52082</t>
  </si>
  <si>
    <t>CC6460KM03</t>
  </si>
  <si>
    <t>鄂G52081</t>
  </si>
  <si>
    <t>鄂G00139</t>
  </si>
  <si>
    <t>EX2998CC</t>
  </si>
  <si>
    <t>鄂G6W169</t>
  </si>
  <si>
    <t>CSA7182AB</t>
  </si>
  <si>
    <t>鄂G16576</t>
  </si>
  <si>
    <t>GTM7200G</t>
  </si>
  <si>
    <t>鄂G18055</t>
  </si>
  <si>
    <t>GHIA-X</t>
  </si>
  <si>
    <t>鄂G51965</t>
  </si>
  <si>
    <t>SVW7180CEI</t>
  </si>
  <si>
    <t>/TOYOTA GTM7200E</t>
  </si>
  <si>
    <t>鄂G00110</t>
  </si>
  <si>
    <t>SGM7251G</t>
  </si>
  <si>
    <t>DN7243H</t>
  </si>
  <si>
    <t>鄂GW0196</t>
  </si>
  <si>
    <t>鄂GW0176</t>
  </si>
  <si>
    <t>BH7200M</t>
  </si>
  <si>
    <t>鄂G53767</t>
  </si>
  <si>
    <t>CA7204AT2</t>
  </si>
  <si>
    <t>鄂G6ZF01</t>
  </si>
  <si>
    <t>LZ6472AQ3S</t>
  </si>
  <si>
    <t>鄂G57120</t>
  </si>
  <si>
    <t>HG7201</t>
  </si>
  <si>
    <t>鄂G18428</t>
  </si>
  <si>
    <t>CAF7250A</t>
  </si>
  <si>
    <t>鄂GW0129</t>
  </si>
  <si>
    <t>CAF7200AI</t>
  </si>
  <si>
    <t>鄂G18655</t>
  </si>
  <si>
    <t>SGM7200</t>
  </si>
  <si>
    <t>鄂G00656</t>
  </si>
  <si>
    <t>HG7200</t>
  </si>
  <si>
    <t>EQ7204AC</t>
  </si>
  <si>
    <t>鄂GW0069</t>
  </si>
  <si>
    <t>鄂G6C681</t>
  </si>
  <si>
    <t>GTM7240GB</t>
  </si>
  <si>
    <t>鄂G13136</t>
  </si>
  <si>
    <t>XMQ6886HE</t>
  </si>
  <si>
    <t>鄂G00142</t>
  </si>
  <si>
    <t>EQ7200D</t>
  </si>
  <si>
    <t>鄂G00559</t>
  </si>
  <si>
    <t>HG7203A</t>
  </si>
  <si>
    <t>鄂GW0130</t>
  </si>
  <si>
    <t>SGM7242ATA</t>
  </si>
  <si>
    <t>鄂G17559</t>
  </si>
  <si>
    <t>GTM7200E</t>
  </si>
  <si>
    <t>鄂G51857</t>
  </si>
  <si>
    <t>BH6430AW</t>
  </si>
  <si>
    <t>鄂G6TD98</t>
  </si>
  <si>
    <t>鄂G6D966</t>
  </si>
  <si>
    <t>鄂GW0100</t>
  </si>
  <si>
    <t>SVW7203FPI</t>
  </si>
  <si>
    <t>鄂G19665</t>
  </si>
  <si>
    <t>OTM7200E</t>
  </si>
  <si>
    <t>鄂G00100</t>
  </si>
  <si>
    <t>鄂G6H702</t>
  </si>
  <si>
    <t>HG7241A</t>
  </si>
  <si>
    <t>鄂GW0078</t>
  </si>
  <si>
    <t>EQ7230AA</t>
  </si>
  <si>
    <t>鄂G6HW79</t>
  </si>
  <si>
    <t>DC7237DT</t>
  </si>
  <si>
    <t>鄂G16718</t>
  </si>
  <si>
    <t>SGM6515  GL8</t>
  </si>
  <si>
    <t>鄂G6E305</t>
  </si>
  <si>
    <t>鄂G13389</t>
  </si>
  <si>
    <t>鄂G51425</t>
  </si>
  <si>
    <t>DC7164C  307</t>
  </si>
  <si>
    <t>EQ7250AC</t>
  </si>
  <si>
    <t>SVW7183LJI</t>
  </si>
  <si>
    <t>GTM7240G</t>
  </si>
  <si>
    <t>鄂GW0131</t>
  </si>
  <si>
    <t>HG7240A(ACCORD  2.4  1-VTEC)</t>
  </si>
  <si>
    <t>鄂GW0102</t>
  </si>
  <si>
    <t>鄂G58601</t>
  </si>
  <si>
    <t>HG7201A(ACCORD  2.0 1-VTEC)</t>
  </si>
  <si>
    <t>鄂G00112</t>
  </si>
  <si>
    <t>鄂G6DA69</t>
  </si>
  <si>
    <t>FV7162XG</t>
  </si>
  <si>
    <t>鄂G00092</t>
  </si>
  <si>
    <t>GTM7200GB</t>
  </si>
  <si>
    <t>鄂GW0089</t>
  </si>
  <si>
    <t>DC7205</t>
  </si>
  <si>
    <t>鄂G16192</t>
  </si>
  <si>
    <t>TV7250</t>
  </si>
  <si>
    <t>鄂G15122</t>
  </si>
  <si>
    <t>SVW7203API</t>
  </si>
  <si>
    <t>鄂G6A019</t>
  </si>
  <si>
    <t>HG7203AB</t>
  </si>
  <si>
    <t>鄂GW0117</t>
  </si>
  <si>
    <t>2694CC</t>
  </si>
  <si>
    <t>鄂G00057</t>
  </si>
  <si>
    <t>鄂GW0043</t>
  </si>
  <si>
    <t>HG7230</t>
  </si>
  <si>
    <t>鄂GW0037</t>
  </si>
  <si>
    <t>HG7240A(2.4  I - VTEC)</t>
  </si>
  <si>
    <t>鄂GW0036</t>
  </si>
  <si>
    <t>鄂GW0034</t>
  </si>
  <si>
    <t>鄂GW0080</t>
  </si>
  <si>
    <t>EQ7230BA</t>
  </si>
  <si>
    <t>鄂GW0035</t>
  </si>
  <si>
    <t>鄂GW0022</t>
  </si>
  <si>
    <t>HG7301</t>
  </si>
  <si>
    <t>鄂GW0057</t>
  </si>
  <si>
    <t>鄂G00063</t>
  </si>
  <si>
    <t>DHW6452B(CR-V  2.4)</t>
  </si>
  <si>
    <t>鄂GW0111</t>
  </si>
  <si>
    <t>HG7240</t>
  </si>
  <si>
    <t>鄂GW0096</t>
  </si>
  <si>
    <t>鄂GW0073</t>
  </si>
  <si>
    <t>SGM7203MTA</t>
  </si>
  <si>
    <t>鄂GW0017</t>
  </si>
  <si>
    <t>鄂G00027</t>
  </si>
  <si>
    <t>HG7240A(ACCORD 2.4  I - VTEC)</t>
  </si>
  <si>
    <t>鄂G00030</t>
  </si>
  <si>
    <t>SGM7203SE</t>
  </si>
  <si>
    <t>鄂GW0028</t>
  </si>
  <si>
    <t>鄂G00087</t>
  </si>
  <si>
    <t>DFL7200AA</t>
  </si>
  <si>
    <t>鄂G53070</t>
  </si>
  <si>
    <t>DC7204CTA  307</t>
  </si>
  <si>
    <t>鄂G6FG59</t>
  </si>
  <si>
    <t>DC7163DT</t>
  </si>
  <si>
    <t>鄂G00042</t>
  </si>
  <si>
    <t>HFC6500AI</t>
  </si>
  <si>
    <t>鄂G52407</t>
  </si>
  <si>
    <t>HG7180CAA</t>
  </si>
  <si>
    <t>鄂GW0064</t>
  </si>
  <si>
    <t>HG7202A(ACCORD  2.0  I - VTEC)</t>
  </si>
  <si>
    <t>LGWEF3A547B006888</t>
  </si>
  <si>
    <t>LGWEF3A517B007416</t>
  </si>
  <si>
    <t>LVGBH42K27G020627</t>
  </si>
  <si>
    <t>LSJW26H34AS037871</t>
  </si>
  <si>
    <t>22900037VJ</t>
  </si>
  <si>
    <t>LSVDM49F882521498</t>
  </si>
  <si>
    <t>LSGWL52D77S011630</t>
  </si>
  <si>
    <t>LDNM4PFB770010979</t>
  </si>
  <si>
    <t>LSVAF033812077243</t>
  </si>
  <si>
    <t>LBESCCBH14X086644</t>
  </si>
  <si>
    <t>LFPH4ABC781A92690</t>
  </si>
  <si>
    <t>LHGCM462942000600</t>
  </si>
  <si>
    <t>LGB1AAE35DZ138895</t>
  </si>
  <si>
    <t>LVSHBFAD96F104111</t>
  </si>
  <si>
    <t>LSGWG52ZX6S211416</t>
  </si>
  <si>
    <t>LVSFBFMC05F055566</t>
  </si>
  <si>
    <t>LHGCF966722002966</t>
  </si>
  <si>
    <t>LDNH4PFB970011102</t>
  </si>
  <si>
    <t>LGBF1AE089R130048</t>
  </si>
  <si>
    <t>LVGBE42KXAG545256</t>
  </si>
  <si>
    <t>LHGCP267188009740</t>
  </si>
  <si>
    <t>LVGBH42K57G026079</t>
  </si>
  <si>
    <t>LSVDP49F272255823</t>
  </si>
  <si>
    <t>JE3AS29W79Z004499</t>
  </si>
  <si>
    <t>LBEJMBKB97X091657</t>
  </si>
  <si>
    <t>LDCA13R43A2009415</t>
  </si>
  <si>
    <t>LGBF1CE045R120980</t>
  </si>
  <si>
    <t>LSGDC82D96E018567</t>
  </si>
  <si>
    <t>LDC923L2070626735</t>
  </si>
  <si>
    <t>LGBF1DE019R158842</t>
  </si>
  <si>
    <t>LVGBE40K28G278238</t>
  </si>
  <si>
    <t>LSVDL49F862219936</t>
  </si>
  <si>
    <t>LHGCM462762021254</t>
  </si>
  <si>
    <t>LVGBH40K79G090548</t>
  </si>
  <si>
    <t>LDCC43X3060365950</t>
  </si>
  <si>
    <t>LHGCP1683A2007564</t>
  </si>
  <si>
    <t>LFMBE85B760012817</t>
  </si>
  <si>
    <t>LSVCG49FX42258704</t>
  </si>
  <si>
    <t>LHGCM462472004462</t>
  </si>
  <si>
    <t>002216</t>
  </si>
  <si>
    <t>LHGCM462742015757</t>
  </si>
  <si>
    <t>LHGCM566442059319</t>
  </si>
  <si>
    <t>LVHRE487385036371</t>
  </si>
  <si>
    <t>LGBF1DE069R153426</t>
  </si>
  <si>
    <t>LHGCM462632006692</t>
  </si>
  <si>
    <t>LSGVV52Z47Y068415</t>
  </si>
  <si>
    <t>LHGCM568262032835</t>
  </si>
  <si>
    <t>LHGCM452762000387</t>
  </si>
  <si>
    <t>车辆牌号</t>
    <phoneticPr fontId="6" type="noConversion"/>
  </si>
  <si>
    <t>编号</t>
    <phoneticPr fontId="6" type="noConversion"/>
  </si>
  <si>
    <t>车架号</t>
    <phoneticPr fontId="6" type="noConversion"/>
  </si>
  <si>
    <t>数量</t>
    <phoneticPr fontId="6" type="noConversion"/>
  </si>
  <si>
    <t>购置
日期</t>
    <phoneticPr fontId="6" type="noConversion"/>
  </si>
  <si>
    <t>启用
日期</t>
    <phoneticPr fontId="6" type="noConversion"/>
  </si>
  <si>
    <t>已行驶里程(公里)</t>
    <phoneticPr fontId="6" type="noConversion"/>
  </si>
  <si>
    <t>成新率%</t>
    <phoneticPr fontId="6" type="noConversion"/>
  </si>
  <si>
    <t>净值</t>
    <phoneticPr fontId="6" type="noConversion"/>
  </si>
  <si>
    <t>鄂G00002</t>
  </si>
  <si>
    <t>雅阁</t>
  </si>
  <si>
    <t>HG7240(ACCORD2.4i-VTEC)</t>
  </si>
  <si>
    <t>LHGCM566442045162</t>
  </si>
  <si>
    <t>辆</t>
  </si>
  <si>
    <t>评估基准日： 2016年2月20日</t>
    <phoneticPr fontId="6" type="noConversion"/>
  </si>
  <si>
    <t>鄂GW0008</t>
  </si>
  <si>
    <t>鄂GW0063</t>
  </si>
  <si>
    <t>鄂G00078</t>
  </si>
  <si>
    <t>鄂GW0002</t>
  </si>
  <si>
    <t>LHGCM567X42061360</t>
  </si>
  <si>
    <t>鄂GW0005</t>
  </si>
  <si>
    <t>帕萨特</t>
  </si>
  <si>
    <t>SVW7203AP1</t>
  </si>
  <si>
    <t>LSVCG49F742270888</t>
  </si>
  <si>
    <t>丰田牌</t>
  </si>
  <si>
    <t>LFMBE85B560026330</t>
  </si>
  <si>
    <t>LHGCM668832002983</t>
  </si>
  <si>
    <t>雪佛兰</t>
  </si>
  <si>
    <t>LSGVU54Z08Y016121</t>
  </si>
  <si>
    <t>鄂GW0023</t>
  </si>
  <si>
    <t>566422009931</t>
  </si>
  <si>
    <t>LHGCM566X32007126</t>
  </si>
  <si>
    <t>LSGWG52Z73S149727</t>
  </si>
  <si>
    <t>SGM7201SE  AT</t>
  </si>
  <si>
    <t>LSGVS54Z06Y085474</t>
  </si>
  <si>
    <t>天籁牌</t>
  </si>
  <si>
    <t>LGBFICE097R199257</t>
  </si>
  <si>
    <t>Y2010578</t>
  </si>
  <si>
    <t>鄂G6WW66</t>
  </si>
  <si>
    <t>LDC933X3380868369</t>
  </si>
  <si>
    <t>LDC703L20A1446895</t>
  </si>
  <si>
    <t>江淮</t>
  </si>
  <si>
    <t>LJ16AA33057022321</t>
  </si>
  <si>
    <t>LHCGM363692002137</t>
  </si>
  <si>
    <t>鄂GW1006</t>
  </si>
  <si>
    <t>LVGBE40K48G218543</t>
  </si>
  <si>
    <t>鄂GW0059</t>
  </si>
  <si>
    <t>丰田</t>
  </si>
  <si>
    <t>LFMBE85B460021572</t>
  </si>
  <si>
    <t>鄂GW0120</t>
  </si>
  <si>
    <t>蒙迪欧</t>
  </si>
  <si>
    <t>CAF7230A</t>
  </si>
  <si>
    <t>LVSFBFAF47F003195</t>
  </si>
  <si>
    <t>一、中国共产党鄂州市委办公室</t>
    <phoneticPr fontId="6" type="noConversion"/>
  </si>
  <si>
    <t>鄂G6VV28</t>
  </si>
  <si>
    <t>HG7241AB</t>
  </si>
  <si>
    <t>LHGCP264298023928</t>
  </si>
  <si>
    <t>鄂G1H715</t>
  </si>
  <si>
    <t>上海别克</t>
  </si>
  <si>
    <t>SGM7252GL</t>
  </si>
  <si>
    <t>LSGWL52095S201412</t>
  </si>
  <si>
    <t>鄂G1H175</t>
  </si>
  <si>
    <t>CAF7200A</t>
  </si>
  <si>
    <t>023481</t>
  </si>
  <si>
    <t>鄂G51667</t>
  </si>
  <si>
    <t>天籁</t>
  </si>
  <si>
    <t>EQ7230BC</t>
  </si>
  <si>
    <t>LGBF1CE018R228008</t>
  </si>
  <si>
    <t>鄂GW0101</t>
  </si>
  <si>
    <t>北京现代</t>
  </si>
  <si>
    <t>BH7203MY</t>
  </si>
  <si>
    <t>LBENFAJB29X046506</t>
  </si>
  <si>
    <t>LVGBE40K49G300595</t>
  </si>
  <si>
    <t>鄂GW0139</t>
  </si>
  <si>
    <t>SGM7203SEAT</t>
  </si>
  <si>
    <t>LSGVU52247Y078686</t>
  </si>
  <si>
    <t>鄂GW0166</t>
  </si>
  <si>
    <t>LSVCG49F742254609</t>
  </si>
  <si>
    <t>鄂G00054</t>
  </si>
  <si>
    <t>HG7201(ACCORD 2.0 1-VTEC</t>
  </si>
  <si>
    <t>LHGCM462552035782</t>
  </si>
  <si>
    <t>鄂G51507</t>
  </si>
  <si>
    <t>LSGVV52267Y102872</t>
  </si>
  <si>
    <t>大众宝来</t>
  </si>
  <si>
    <t>东风雪铁龙</t>
  </si>
  <si>
    <t>鄂G00069</t>
  </si>
  <si>
    <t>鄂GW0071</t>
  </si>
  <si>
    <t>LHGCM462452007407</t>
  </si>
  <si>
    <t>鄂G50287</t>
  </si>
  <si>
    <t>LVGBH42K77G025824</t>
  </si>
  <si>
    <t>LHGCM567562023831</t>
  </si>
  <si>
    <t>鄂G10392</t>
  </si>
  <si>
    <t>LHGCP267X88016458</t>
  </si>
  <si>
    <t>鄂G50667</t>
  </si>
  <si>
    <t>LVSHBFAF38F025408</t>
  </si>
  <si>
    <t>鄂G1B727</t>
  </si>
  <si>
    <t>东风标致</t>
  </si>
  <si>
    <t>DC7164 307</t>
  </si>
  <si>
    <t>LDC913L2740134587</t>
  </si>
  <si>
    <t>0058597</t>
  </si>
  <si>
    <t>鄂G6A616</t>
  </si>
  <si>
    <t>LGBF1CE038R233467</t>
  </si>
  <si>
    <t>鄂G1F381</t>
  </si>
  <si>
    <t>HG7201A(ACCORD 2.0 1 VTEC)</t>
  </si>
  <si>
    <t>LHGCM462672009811</t>
  </si>
  <si>
    <t>鄂GW0159</t>
  </si>
  <si>
    <t>LHGCM566152011651</t>
  </si>
  <si>
    <t>鄂G17961</t>
  </si>
  <si>
    <t>BH7160MW</t>
  </si>
  <si>
    <t>LBEXDAEB56X327509</t>
  </si>
  <si>
    <t>鄂G6W899</t>
  </si>
  <si>
    <t>东风日产</t>
  </si>
  <si>
    <t>LGBF1DE029R153424</t>
  </si>
  <si>
    <t xml:space="preserve"> 鄂G10610</t>
  </si>
  <si>
    <t>LSGVU52ZX7Y097890</t>
  </si>
  <si>
    <t>鄂G W0178</t>
  </si>
  <si>
    <t>LHGCM462862029671</t>
  </si>
  <si>
    <t>鄂G16006</t>
  </si>
  <si>
    <t>LSGVU52Z207Y031302</t>
  </si>
  <si>
    <t>鄂G6F165</t>
  </si>
  <si>
    <t>荣威牌</t>
  </si>
  <si>
    <t>CSA7182MC</t>
  </si>
  <si>
    <t>LSJW26H38CS039139</t>
  </si>
  <si>
    <t>鄂G00051</t>
  </si>
  <si>
    <t>CAF7200B</t>
  </si>
  <si>
    <t>LVSFBFAC44F015218</t>
  </si>
  <si>
    <t>鄂G51411</t>
  </si>
  <si>
    <t>别克</t>
  </si>
  <si>
    <t>SGK7161LE</t>
  </si>
  <si>
    <t>LSGJS52U18H020819</t>
  </si>
  <si>
    <t>CW5WXTSHZL10</t>
  </si>
  <si>
    <t>DFL6460VECF</t>
  </si>
  <si>
    <t>LGBM2DE499Y012749</t>
  </si>
  <si>
    <t>LSVDP49F972255818</t>
  </si>
  <si>
    <t>LH3R4A0W050520056</t>
  </si>
  <si>
    <t>LGBCIAE025R027463</t>
  </si>
  <si>
    <t>LHGCP167682005809</t>
  </si>
  <si>
    <t>LSGGF53X7AH006887</t>
  </si>
  <si>
    <t>LVGBH42K57G033050</t>
  </si>
  <si>
    <t>BH7161HAY</t>
  </si>
  <si>
    <t>LBEMDAFC2D2103920</t>
  </si>
  <si>
    <t>LSGGF53X6AH183804</t>
  </si>
  <si>
    <t>鄂G00083</t>
  </si>
  <si>
    <t>EQ7230</t>
  </si>
  <si>
    <t>LGBF1CE045R102401</t>
  </si>
  <si>
    <t>鄂GW0024</t>
  </si>
  <si>
    <t>LVGBH42K86G007668</t>
  </si>
  <si>
    <t>鄂G00508</t>
  </si>
  <si>
    <t>SVW7183MJi</t>
  </si>
  <si>
    <t>鄂G00689</t>
  </si>
  <si>
    <t>3378CC</t>
  </si>
  <si>
    <t>JTEBN95J620097462</t>
  </si>
  <si>
    <t>鄂G16838</t>
  </si>
  <si>
    <t>TV7252</t>
  </si>
  <si>
    <t>LFMBE85B960021423</t>
  </si>
  <si>
    <t>鄂G15316</t>
  </si>
  <si>
    <t>LSVCG49F442273697</t>
  </si>
  <si>
    <t>鄂GW0200</t>
  </si>
  <si>
    <t>LSGWL52DX4S280703</t>
  </si>
  <si>
    <t>鄂G00013</t>
  </si>
  <si>
    <t>LSGWL52D35S262075</t>
  </si>
  <si>
    <t>鄂G54917</t>
  </si>
  <si>
    <t>桑塔纳</t>
  </si>
  <si>
    <t>LSVAF033132094811</t>
  </si>
  <si>
    <t>鄂G51260</t>
  </si>
  <si>
    <t>HG7202A(ACCORD 2.0 I VTEC M)</t>
  </si>
  <si>
    <t>LHGCM452678502404</t>
  </si>
  <si>
    <t>鄂G6E606</t>
  </si>
  <si>
    <t>红旗牌</t>
  </si>
  <si>
    <t>CA7204AT</t>
  </si>
  <si>
    <t>LFPH4ABC591E70667</t>
  </si>
  <si>
    <t>鄂G16518</t>
  </si>
  <si>
    <t>LSGWL52D35S54011</t>
  </si>
  <si>
    <t>鄂G50460</t>
  </si>
  <si>
    <t>中华牌</t>
  </si>
  <si>
    <t>SY7182HS</t>
  </si>
  <si>
    <t>LSYYBACC57K042025</t>
  </si>
  <si>
    <t>长城牌越野车</t>
  </si>
  <si>
    <t>JE3AS29X37Z001525</t>
  </si>
  <si>
    <t>鄂G19511</t>
  </si>
  <si>
    <t>HG7201A(ACCORD2.0 VTEC)</t>
  </si>
  <si>
    <t>LHGCM462178001905</t>
  </si>
  <si>
    <t>鄂G6A153</t>
  </si>
  <si>
    <t>DC7207DT</t>
  </si>
  <si>
    <t>LDCAI3X37B2076496</t>
  </si>
  <si>
    <t>鄂G57953</t>
  </si>
  <si>
    <t>LDCAI3X3192002579</t>
  </si>
  <si>
    <t>鄂G57681</t>
  </si>
  <si>
    <t>LVGBH40K19G349387</t>
  </si>
  <si>
    <t>鄂G51093</t>
  </si>
  <si>
    <t>LHGCM46234007736</t>
  </si>
  <si>
    <t>鄂GW0213</t>
  </si>
  <si>
    <t>SGM7240CWAI</t>
  </si>
  <si>
    <t>LSGWS52X57S088980</t>
  </si>
  <si>
    <t>鄂G6C263</t>
  </si>
  <si>
    <t>DC7165DTAM</t>
  </si>
  <si>
    <t>LDCCI3L22B1538538</t>
  </si>
  <si>
    <t>鄂G19346</t>
  </si>
  <si>
    <t>DC7163 16V</t>
  </si>
  <si>
    <t>LDC733L2460435452</t>
  </si>
  <si>
    <t>鄂G19347</t>
  </si>
  <si>
    <t>LDC733L2760436496</t>
  </si>
  <si>
    <t>鄂G19402</t>
  </si>
  <si>
    <t>龙DC7163 16V</t>
  </si>
  <si>
    <t>LDC733L2860435339</t>
  </si>
  <si>
    <t>鄂G19352</t>
  </si>
  <si>
    <t>思威</t>
  </si>
  <si>
    <t>DHW6464(CR-V 2.4.1-VTEC)</t>
  </si>
  <si>
    <t>LVHRD777965011221</t>
  </si>
  <si>
    <t>鄂G19733</t>
  </si>
  <si>
    <t>尼桑</t>
  </si>
  <si>
    <t>2N6453WAG3</t>
  </si>
  <si>
    <t>LJNMEWAG68N002104</t>
  </si>
  <si>
    <t>鄂G18711</t>
  </si>
  <si>
    <t>HG7246A(ACCORD 2.4.1-V)</t>
  </si>
  <si>
    <t>LHGCM567678508638</t>
  </si>
  <si>
    <t>鄂G71H65</t>
  </si>
  <si>
    <t>LDDC13L21B1538496</t>
  </si>
  <si>
    <t>鄂G17329</t>
  </si>
  <si>
    <t>SVW7182CQ1</t>
  </si>
  <si>
    <t>LSVJNI33562053708</t>
  </si>
  <si>
    <t>鄂G19510</t>
  </si>
  <si>
    <t>LDC733L070510150</t>
  </si>
  <si>
    <t>鄂G74H77</t>
  </si>
  <si>
    <t>LDCC13L28B1538849</t>
  </si>
  <si>
    <t>鄂G20942</t>
  </si>
  <si>
    <t>LDC733L2970508297</t>
  </si>
  <si>
    <t>鄂G72Z77</t>
  </si>
  <si>
    <t>LDCC13L27B1538115</t>
  </si>
  <si>
    <t>广州本田</t>
  </si>
  <si>
    <t>HG7220</t>
  </si>
  <si>
    <t>HGCF966022003067</t>
  </si>
  <si>
    <t>鄂G19230</t>
  </si>
  <si>
    <t>SVW7182DQ</t>
  </si>
  <si>
    <t>LSVJP133662098179</t>
  </si>
  <si>
    <t>鄂G00235</t>
  </si>
  <si>
    <t>风神</t>
  </si>
  <si>
    <t>EQ7202SA</t>
  </si>
  <si>
    <t>LGBEIAE246Y025988</t>
  </si>
  <si>
    <t>鄂G00266</t>
  </si>
  <si>
    <t>BH7202AW</t>
  </si>
  <si>
    <t>LBENFAKB36X008809</t>
  </si>
  <si>
    <t>鄂G18774</t>
  </si>
  <si>
    <t>LSVJP133262098082</t>
  </si>
  <si>
    <t>JX1020TS3</t>
  </si>
  <si>
    <t>序号</t>
    <phoneticPr fontId="6" type="noConversion"/>
  </si>
  <si>
    <t>小计</t>
    <phoneticPr fontId="6" type="noConversion"/>
  </si>
  <si>
    <t>二、鄂州市人民政府办公室</t>
    <phoneticPr fontId="6" type="noConversion"/>
  </si>
  <si>
    <t>雅阁</t>
    <phoneticPr fontId="49" type="noConversion"/>
  </si>
  <si>
    <t>本田思威</t>
    <phoneticPr fontId="49" type="noConversion"/>
  </si>
  <si>
    <t>东风</t>
    <phoneticPr fontId="49" type="noConversion"/>
  </si>
  <si>
    <t>小计</t>
    <phoneticPr fontId="6" type="noConversion"/>
  </si>
  <si>
    <t>三、中国人民政治协商会议湖北省鄂州市委员会</t>
    <phoneticPr fontId="6" type="noConversion"/>
  </si>
  <si>
    <t>雅阁</t>
    <phoneticPr fontId="49" type="noConversion"/>
  </si>
  <si>
    <t>别克</t>
    <phoneticPr fontId="49" type="noConversion"/>
  </si>
  <si>
    <t>四、鄂州市人民代表大会常务委员会</t>
    <phoneticPr fontId="6" type="noConversion"/>
  </si>
  <si>
    <t>雅阁</t>
    <phoneticPr fontId="49" type="noConversion"/>
  </si>
  <si>
    <t>轩逸</t>
    <phoneticPr fontId="49" type="noConversion"/>
  </si>
  <si>
    <t>002872</t>
    <phoneticPr fontId="49" type="noConversion"/>
  </si>
  <si>
    <t>小计</t>
    <phoneticPr fontId="6" type="noConversion"/>
  </si>
  <si>
    <t>五、中国共产党鄂州市纪律检查委员会</t>
    <phoneticPr fontId="6" type="noConversion"/>
  </si>
  <si>
    <t>东风标致</t>
    <phoneticPr fontId="49" type="noConversion"/>
  </si>
  <si>
    <t>雪铁龙</t>
    <phoneticPr fontId="49" type="noConversion"/>
  </si>
  <si>
    <t>本田</t>
    <phoneticPr fontId="49" type="noConversion"/>
  </si>
  <si>
    <t>六、中国共产党鄂州市委组织部</t>
    <phoneticPr fontId="6" type="noConversion"/>
  </si>
  <si>
    <t>东风</t>
    <phoneticPr fontId="49" type="noConversion"/>
  </si>
  <si>
    <t>帕萨特</t>
    <phoneticPr fontId="49" type="noConversion"/>
  </si>
  <si>
    <t>丰田</t>
    <phoneticPr fontId="49" type="noConversion"/>
  </si>
  <si>
    <t>七、鄂州市机构编制委员会办公室</t>
    <phoneticPr fontId="6" type="noConversion"/>
  </si>
  <si>
    <t>小计</t>
    <phoneticPr fontId="6" type="noConversion"/>
  </si>
  <si>
    <t>八、中国共产党鄂州市委宣传部</t>
    <phoneticPr fontId="6" type="noConversion"/>
  </si>
  <si>
    <t>雅阁牌</t>
    <phoneticPr fontId="49" type="noConversion"/>
  </si>
  <si>
    <t>九、中国共产党鄂州市委政法委员会</t>
    <phoneticPr fontId="6" type="noConversion"/>
  </si>
  <si>
    <t>十、中国共产党鄂州市委鄂州市人民政府信访局</t>
    <phoneticPr fontId="6" type="noConversion"/>
  </si>
  <si>
    <t>十一、中国共产党鄂州市委市直机关工作委员会</t>
    <phoneticPr fontId="6" type="noConversion"/>
  </si>
  <si>
    <t>丰田</t>
    <phoneticPr fontId="49" type="noConversion"/>
  </si>
  <si>
    <t>十二、中国共产党鄂州市委农村工作领导小组办公室</t>
    <phoneticPr fontId="6" type="noConversion"/>
  </si>
  <si>
    <t>雅阁</t>
    <phoneticPr fontId="49" type="noConversion"/>
  </si>
  <si>
    <t>十三、鄂州市人民政府办公室(统筹扶贫办）</t>
    <phoneticPr fontId="6" type="noConversion"/>
  </si>
  <si>
    <t>十四、鄂州市机关事务管理局</t>
    <phoneticPr fontId="6" type="noConversion"/>
  </si>
  <si>
    <t>-</t>
    <phoneticPr fontId="6" type="noConversion"/>
  </si>
  <si>
    <t>-</t>
    <phoneticPr fontId="6" type="noConversion"/>
  </si>
  <si>
    <t>十五、中国共产党鄂州市委党校</t>
    <phoneticPr fontId="6" type="noConversion"/>
  </si>
  <si>
    <t>十六、鄂州市档案史志局</t>
    <phoneticPr fontId="6" type="noConversion"/>
  </si>
  <si>
    <t>十七、中国共产党鄂州市委老干部工作局</t>
    <phoneticPr fontId="6" type="noConversion"/>
  </si>
  <si>
    <t>十八、鄂州市总工会</t>
    <phoneticPr fontId="6" type="noConversion"/>
  </si>
  <si>
    <t>天籁</t>
    <phoneticPr fontId="49" type="noConversion"/>
  </si>
  <si>
    <t>三菱</t>
    <phoneticPr fontId="49" type="noConversion"/>
  </si>
  <si>
    <t>十九、鄂州市妇女联合会</t>
    <phoneticPr fontId="6" type="noConversion"/>
  </si>
  <si>
    <t>二十、鄂州市科学技术协会</t>
    <phoneticPr fontId="6" type="noConversion"/>
  </si>
  <si>
    <t>二十一、鄂州市工商业联合会</t>
    <phoneticPr fontId="6" type="noConversion"/>
  </si>
  <si>
    <t>二十二、鄂州市残疾人联合会</t>
    <phoneticPr fontId="6" type="noConversion"/>
  </si>
  <si>
    <t>二十三、鄂州市公共资源交易监督管理局</t>
    <phoneticPr fontId="6" type="noConversion"/>
  </si>
  <si>
    <t>二十四、鄂州市住房公积金管理中心</t>
    <phoneticPr fontId="6" type="noConversion"/>
  </si>
  <si>
    <t>二十五、鄂州市民政局</t>
    <phoneticPr fontId="6" type="noConversion"/>
  </si>
  <si>
    <t>帕萨特</t>
    <phoneticPr fontId="49" type="noConversion"/>
  </si>
  <si>
    <t>陆地巡洋舰霸道</t>
    <phoneticPr fontId="49" type="noConversion"/>
  </si>
  <si>
    <t>二十六、鄂州市人力资源和社会保障局（系统）</t>
    <phoneticPr fontId="6" type="noConversion"/>
  </si>
  <si>
    <t>二十七、鄂州市国土资源局</t>
    <phoneticPr fontId="6" type="noConversion"/>
  </si>
  <si>
    <t>欧蓝德</t>
    <phoneticPr fontId="49" type="noConversion"/>
  </si>
  <si>
    <t>奇骏越野</t>
    <phoneticPr fontId="49" type="noConversion"/>
  </si>
  <si>
    <t>二十八、鄂州市审计局</t>
    <phoneticPr fontId="6" type="noConversion"/>
  </si>
  <si>
    <t>金龙</t>
    <phoneticPr fontId="49" type="noConversion"/>
  </si>
  <si>
    <t>风神</t>
    <phoneticPr fontId="49" type="noConversion"/>
  </si>
  <si>
    <t>别克</t>
    <phoneticPr fontId="49" type="noConversion"/>
  </si>
  <si>
    <t>二十九、鄂州市旅游局</t>
    <phoneticPr fontId="6" type="noConversion"/>
  </si>
  <si>
    <t>东风标致</t>
    <phoneticPr fontId="49" type="noConversion"/>
  </si>
  <si>
    <t>三十、鄂州市外侨事务局</t>
    <phoneticPr fontId="6" type="noConversion"/>
  </si>
  <si>
    <t>三十一、鄂州市经济和信息化委员会</t>
    <phoneticPr fontId="6" type="noConversion"/>
  </si>
  <si>
    <t>桑塔纳</t>
    <phoneticPr fontId="49" type="noConversion"/>
  </si>
  <si>
    <t>三菱</t>
    <phoneticPr fontId="49" type="noConversion"/>
  </si>
  <si>
    <t>三十二、鄂州市交通运输局</t>
    <phoneticPr fontId="6" type="noConversion"/>
  </si>
  <si>
    <t>三十三、鄂州市住房和城乡规划建设委员会（系统）</t>
    <phoneticPr fontId="6" type="noConversion"/>
  </si>
  <si>
    <t>-</t>
    <phoneticPr fontId="6" type="noConversion"/>
  </si>
  <si>
    <t>三十四、鄂州市规划管理局</t>
    <phoneticPr fontId="6" type="noConversion"/>
  </si>
  <si>
    <t>三菱欧蓝德</t>
    <phoneticPr fontId="49" type="noConversion"/>
  </si>
  <si>
    <t>三十五、鄂州市房产管理局</t>
    <phoneticPr fontId="6" type="noConversion"/>
  </si>
  <si>
    <t>三十六、鄂州市城市管理局（鄂州市城市管理监察大队）</t>
    <phoneticPr fontId="6" type="noConversion"/>
  </si>
  <si>
    <t>江铃</t>
    <phoneticPr fontId="49" type="noConversion"/>
  </si>
  <si>
    <t>五菱</t>
    <phoneticPr fontId="49" type="noConversion"/>
  </si>
  <si>
    <t>东风</t>
    <phoneticPr fontId="49" type="noConversion"/>
  </si>
  <si>
    <t>小计</t>
    <phoneticPr fontId="6" type="noConversion"/>
  </si>
  <si>
    <t>三十七、鄂州市商务局</t>
    <phoneticPr fontId="6" type="noConversion"/>
  </si>
  <si>
    <t>三十八、鄂州市招商局</t>
    <phoneticPr fontId="6" type="noConversion"/>
  </si>
  <si>
    <t>天籁</t>
    <phoneticPr fontId="49" type="noConversion"/>
  </si>
  <si>
    <t>别克</t>
    <phoneticPr fontId="49" type="noConversion"/>
  </si>
  <si>
    <t>三十九、鄂州市环境保护局</t>
    <phoneticPr fontId="6" type="noConversion"/>
  </si>
  <si>
    <t>四十、鄂州市食品药品监督管理局</t>
    <phoneticPr fontId="6" type="noConversion"/>
  </si>
  <si>
    <t>红旗</t>
    <phoneticPr fontId="49" type="noConversion"/>
  </si>
  <si>
    <t>雅阁</t>
    <phoneticPr fontId="49" type="noConversion"/>
  </si>
  <si>
    <t>四十一、鄂州市粮食局</t>
    <phoneticPr fontId="6" type="noConversion"/>
  </si>
  <si>
    <t>四十二、鄂州市工贸国有资产经营公司</t>
    <phoneticPr fontId="6" type="noConversion"/>
  </si>
  <si>
    <t>荣威</t>
    <phoneticPr fontId="49" type="noConversion"/>
  </si>
  <si>
    <t>蒙迪欧</t>
    <phoneticPr fontId="49" type="noConversion"/>
  </si>
  <si>
    <t>合     计</t>
    <phoneticPr fontId="6" type="noConversion"/>
  </si>
  <si>
    <t>计量单位</t>
    <phoneticPr fontId="6" type="noConversion"/>
  </si>
  <si>
    <t>评估价值</t>
    <phoneticPr fontId="6" type="noConversion"/>
  </si>
  <si>
    <t>LETADCD196HP18412</t>
    <phoneticPr fontId="6" type="noConversion"/>
  </si>
  <si>
    <t>LCKH32G7989190518</t>
    <phoneticPr fontId="6" type="noConversion"/>
  </si>
  <si>
    <t>LZWADAGA6D4205864</t>
    <phoneticPr fontId="6" type="noConversion"/>
  </si>
  <si>
    <t>LGKH32G7889192468</t>
    <phoneticPr fontId="6" type="noConversion"/>
  </si>
  <si>
    <t>LEFADCD11DHP82007</t>
    <phoneticPr fontId="6" type="noConversion"/>
  </si>
  <si>
    <t>LETADCD106HP18413</t>
    <phoneticPr fontId="6" type="noConversion"/>
  </si>
  <si>
    <t>LETADCD156HP18410</t>
    <phoneticPr fontId="6" type="noConversion"/>
  </si>
  <si>
    <t>LEFADCD12DHP68570</t>
    <phoneticPr fontId="6" type="noConversion"/>
  </si>
  <si>
    <t>LZWADAGA3D4205790</t>
    <phoneticPr fontId="6" type="noConversion"/>
  </si>
  <si>
    <t>LETADCD176HP18411</t>
    <phoneticPr fontId="6" type="noConversion"/>
  </si>
  <si>
    <t>LGKH32G7689192467</t>
    <phoneticPr fontId="6" type="noConversion"/>
  </si>
  <si>
    <t>LGKH32G7789194146</t>
    <phoneticPr fontId="6" type="noConversion"/>
  </si>
  <si>
    <t>LGBHIAE036Y006537</t>
    <phoneticPr fontId="6" type="noConversion"/>
  </si>
  <si>
    <t>LHGCM462378002053</t>
    <phoneticPr fontId="6" type="noConversion"/>
  </si>
  <si>
    <t>LFV2A115293015643</t>
    <phoneticPr fontId="6" type="noConversion"/>
  </si>
  <si>
    <t xml:space="preserve">车辆名称
</t>
    <phoneticPr fontId="6" type="noConversion"/>
  </si>
  <si>
    <t>鄂GW0138</t>
    <phoneticPr fontId="6" type="noConversion"/>
  </si>
  <si>
    <t>鄂州市公务车改革第一场拍卖会处置车辆明细表</t>
    <phoneticPr fontId="6" type="noConversion"/>
  </si>
</sst>
</file>

<file path=xl/styles.xml><?xml version="1.0" encoding="utf-8"?>
<styleSheet xmlns="http://schemas.openxmlformats.org/spreadsheetml/2006/main">
  <numFmts count="42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(&quot;$&quot;* #,##0.0_);_(&quot;$&quot;* \(#,##0.0\);_(&quot;$&quot;* &quot;-&quot;??_);_(@_)"/>
    <numFmt numFmtId="179" formatCode="_(&quot;$&quot;* #,##0_);_(&quot;$&quot;* \(#,##0\);_(&quot;$&quot;* &quot;-&quot;??_);_(@_)"/>
    <numFmt numFmtId="180" formatCode="mm/dd/yy_)"/>
    <numFmt numFmtId="181" formatCode="mmm\ dd\,\ yy"/>
    <numFmt numFmtId="182" formatCode="#,##0.00_ "/>
    <numFmt numFmtId="183" formatCode="0.00_);[Red]\(0.00\)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_(* #,##0.00_);_(* \(#,##0.00\);_(* &quot;-&quot;??_);_(@_)"/>
    <numFmt numFmtId="187" formatCode="#,##0.00;\(#,##0.00\)"/>
    <numFmt numFmtId="188" formatCode="#,##0;\(#,##0\)"/>
    <numFmt numFmtId="189" formatCode="_(* #,##0_);_(* \(#,##0\);_(* &quot;-&quot;_);_(@_)"/>
    <numFmt numFmtId="190" formatCode="0_);[Red]\(0\)"/>
    <numFmt numFmtId="191" formatCode="#,##0.0"/>
    <numFmt numFmtId="192" formatCode="mmm/yyyy;_-\ &quot;N/A&quot;_-;_-\ &quot;-&quot;_-"/>
    <numFmt numFmtId="193" formatCode="mmm/dd/yyyy;_-\ &quot;N/A&quot;_-;_-\ &quot;-&quot;_-"/>
    <numFmt numFmtId="194" formatCode="_-#,##0_-;\(#,##0\);_-\ \ &quot;-&quot;_-;_-@_-"/>
    <numFmt numFmtId="195" formatCode="_-#,##0.00_-;\(#,##0.00\);_-\ \ &quot;-&quot;_-;_-@_-"/>
    <numFmt numFmtId="196" formatCode="_-#,##0%_-;\(#,##0%\);_-\ &quot;-&quot;_-"/>
    <numFmt numFmtId="197" formatCode="_-#,###,_-;\(#,###,\);_-\ \ &quot;-&quot;_-;_-@_-"/>
    <numFmt numFmtId="198" formatCode="_-#,###.00,_-;\(#,###.00,\);_-\ \ &quot;-&quot;_-;_-@_-"/>
    <numFmt numFmtId="199" formatCode="_([$€-2]* #,##0.00_);_([$€-2]* \(#,##0.00\);_([$€-2]* &quot;-&quot;??_)"/>
    <numFmt numFmtId="200" formatCode="_-* #,##0_-;\-* #,##0_-;_-* &quot;-&quot;??_-;_-@_-"/>
    <numFmt numFmtId="201" formatCode="#,##0\ &quot; &quot;;\(#,##0\)\ ;&quot;—&quot;&quot; &quot;&quot; &quot;&quot; &quot;&quot; &quot;"/>
    <numFmt numFmtId="202" formatCode="_-#0&quot;.&quot;0000_-;\(#0&quot;.&quot;0000\);_-\ \ &quot;-&quot;_-;_-@_-"/>
    <numFmt numFmtId="203" formatCode="_-#0&quot;.&quot;0,_-;\(#0&quot;.&quot;0,\);_-\ \ &quot;-&quot;_-;_-@_-"/>
    <numFmt numFmtId="204" formatCode="0.0%"/>
    <numFmt numFmtId="205" formatCode="&quot;$&quot;#,##0;\-&quot;$&quot;#,##0"/>
    <numFmt numFmtId="206" formatCode="#,##0.00&quot;￥&quot;;\-#,##0.00&quot;￥&quot;"/>
    <numFmt numFmtId="207" formatCode="#,##0.00&quot;￥&quot;;[Red]\-#,##0.00&quot;￥&quot;"/>
    <numFmt numFmtId="208" formatCode="_-* #,##0&quot;￥&quot;_-;\-* #,##0&quot;￥&quot;_-;_-* &quot;-&quot;&quot;￥&quot;_-;_-@_-"/>
    <numFmt numFmtId="209" formatCode="_-* #,##0.00&quot;￥&quot;_-;\-* #,##0.00&quot;￥&quot;_-;_-* &quot;-&quot;??&quot;￥&quot;_-;_-@_-"/>
    <numFmt numFmtId="210" formatCode="0.000%"/>
    <numFmt numFmtId="211" formatCode="&quot;\&quot;#,##0;[Red]&quot;\&quot;&quot;\&quot;&quot;\&quot;&quot;\&quot;&quot;\&quot;&quot;\&quot;&quot;\&quot;\-#,##0"/>
    <numFmt numFmtId="212" formatCode="#,##0_ "/>
    <numFmt numFmtId="213" formatCode="yyyy&quot;年&quot;m&quot;月&quot;;@"/>
    <numFmt numFmtId="214" formatCode="#,##0.00_);[Red]\(#,##0.00\)"/>
    <numFmt numFmtId="215" formatCode="#,##0_);[Red]\(#,##0\)"/>
  </numFmts>
  <fonts count="55">
    <font>
      <sz val="12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Times New Roman"/>
      <family val="1"/>
    </font>
    <font>
      <b/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name val="ＭＳ Ｐゴシック"/>
      <family val="2"/>
      <charset val="134"/>
    </font>
    <font>
      <sz val="12"/>
      <name val="바탕체"/>
      <family val="3"/>
    </font>
    <font>
      <sz val="11"/>
      <name val="蹈框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宋体"/>
      <family val="3"/>
      <charset val="134"/>
    </font>
    <font>
      <b/>
      <sz val="10"/>
      <name val="MS Sans Serif"/>
      <family val="2"/>
    </font>
    <font>
      <b/>
      <sz val="8"/>
      <name val="Arial"/>
      <family val="2"/>
    </font>
    <font>
      <sz val="20"/>
      <name val="Letter Gothic (W1)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sz val="12"/>
      <name val="???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b/>
      <sz val="10"/>
      <name val="Helv"/>
      <family val="2"/>
    </font>
    <font>
      <i/>
      <sz val="12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31"/>
        <bgColor indexed="64"/>
      </patternFill>
    </fill>
    <fill>
      <patternFill patternType="solid">
        <fgColor indexed="12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2">
    <xf numFmtId="0" fontId="0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7" fillId="0" borderId="0"/>
    <xf numFmtId="49" fontId="4" fillId="0" borderId="0" applyProtection="0">
      <alignment horizontal="left"/>
    </xf>
    <xf numFmtId="0" fontId="3" fillId="0" borderId="0">
      <protection locked="0"/>
    </xf>
    <xf numFmtId="0" fontId="1" fillId="0" borderId="0"/>
    <xf numFmtId="0" fontId="1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/>
    <xf numFmtId="194" fontId="4" fillId="0" borderId="0" applyFill="0" applyBorder="0" applyProtection="0">
      <alignment horizontal="right"/>
    </xf>
    <xf numFmtId="195" fontId="4" fillId="0" borderId="0" applyFill="0" applyBorder="0" applyProtection="0">
      <alignment horizontal="right"/>
    </xf>
    <xf numFmtId="193" fontId="28" fillId="0" borderId="0" applyFill="0" applyBorder="0" applyProtection="0">
      <alignment horizontal="center"/>
    </xf>
    <xf numFmtId="192" fontId="28" fillId="0" borderId="0" applyFill="0" applyBorder="0" applyProtection="0">
      <alignment horizontal="center"/>
    </xf>
    <xf numFmtId="196" fontId="29" fillId="0" borderId="0" applyFill="0" applyBorder="0" applyProtection="0">
      <alignment horizontal="right"/>
    </xf>
    <xf numFmtId="197" fontId="4" fillId="0" borderId="0" applyFill="0" applyBorder="0" applyProtection="0">
      <alignment horizontal="right"/>
    </xf>
    <xf numFmtId="198" fontId="4" fillId="0" borderId="0" applyFill="0" applyBorder="0" applyProtection="0">
      <alignment horizontal="right"/>
    </xf>
    <xf numFmtId="203" fontId="4" fillId="0" borderId="0" applyFill="0" applyBorder="0" applyProtection="0">
      <alignment horizontal="right"/>
    </xf>
    <xf numFmtId="202" fontId="4" fillId="0" borderId="0" applyFill="0" applyBorder="0" applyProtection="0">
      <alignment horizontal="right"/>
    </xf>
    <xf numFmtId="0" fontId="1" fillId="0" borderId="0"/>
    <xf numFmtId="0" fontId="8" fillId="0" borderId="0">
      <alignment horizontal="center" wrapText="1"/>
      <protection locked="0"/>
    </xf>
    <xf numFmtId="200" fontId="1" fillId="0" borderId="0" applyFill="0" applyBorder="0" applyAlignment="0"/>
    <xf numFmtId="0" fontId="30" fillId="0" borderId="0"/>
    <xf numFmtId="0" fontId="31" fillId="0" borderId="0" applyFill="0" applyBorder="0">
      <alignment horizontal="right"/>
    </xf>
    <xf numFmtId="0" fontId="1" fillId="0" borderId="0" applyFill="0" applyBorder="0">
      <alignment horizontal="right"/>
    </xf>
    <xf numFmtId="0" fontId="20" fillId="0" borderId="1">
      <alignment horizontal="center"/>
    </xf>
    <xf numFmtId="211" fontId="3" fillId="0" borderId="0"/>
    <xf numFmtId="211" fontId="3" fillId="0" borderId="0"/>
    <xf numFmtId="211" fontId="3" fillId="0" borderId="0"/>
    <xf numFmtId="211" fontId="3" fillId="0" borderId="0"/>
    <xf numFmtId="211" fontId="3" fillId="0" borderId="0"/>
    <xf numFmtId="211" fontId="3" fillId="0" borderId="0"/>
    <xf numFmtId="211" fontId="3" fillId="0" borderId="0"/>
    <xf numFmtId="211" fontId="3" fillId="0" borderId="0"/>
    <xf numFmtId="17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/>
    <xf numFmtId="0" fontId="32" fillId="0" borderId="0" applyNumberFormat="0" applyAlignment="0">
      <alignment horizontal="left"/>
    </xf>
    <xf numFmtId="0" fontId="33" fillId="0" borderId="0" applyNumberFormat="0" applyAlignment="0"/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5" fontId="2" fillId="0" borderId="0"/>
    <xf numFmtId="0" fontId="34" fillId="0" borderId="0" applyNumberFormat="0" applyAlignment="0">
      <alignment horizontal="left"/>
    </xf>
    <xf numFmtId="0" fontId="16" fillId="2" borderId="2"/>
    <xf numFmtId="199" fontId="4" fillId="0" borderId="0" applyFont="0" applyFill="0" applyBorder="0" applyAlignment="0" applyProtection="0"/>
    <xf numFmtId="0" fontId="3" fillId="0" borderId="0">
      <protection locked="0"/>
    </xf>
    <xf numFmtId="201" fontId="25" fillId="0" borderId="0">
      <alignment horizontal="right"/>
    </xf>
    <xf numFmtId="0" fontId="3" fillId="0" borderId="0"/>
    <xf numFmtId="38" fontId="16" fillId="3" borderId="0" applyNumberFormat="0" applyBorder="0" applyAlignment="0" applyProtection="0"/>
    <xf numFmtId="0" fontId="35" fillId="0" borderId="0">
      <alignment horizontal="left"/>
    </xf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10" fontId="16" fillId="4" borderId="2" applyNumberFormat="0" applyBorder="0" applyAlignment="0" applyProtection="0"/>
    <xf numFmtId="206" fontId="5" fillId="5" borderId="0"/>
    <xf numFmtId="0" fontId="31" fillId="6" borderId="0" applyNumberFormat="0" applyFont="0" applyBorder="0" applyAlignment="0" applyProtection="0">
      <alignment horizontal="right"/>
    </xf>
    <xf numFmtId="38" fontId="26" fillId="0" borderId="0"/>
    <xf numFmtId="38" fontId="36" fillId="0" borderId="0"/>
    <xf numFmtId="38" fontId="37" fillId="0" borderId="0"/>
    <xf numFmtId="38" fontId="31" fillId="0" borderId="0"/>
    <xf numFmtId="0" fontId="25" fillId="0" borderId="0"/>
    <xf numFmtId="0" fontId="25" fillId="0" borderId="0"/>
    <xf numFmtId="0" fontId="1" fillId="0" borderId="0" applyFont="0" applyFill="0">
      <alignment horizontal="fill"/>
    </xf>
    <xf numFmtId="206" fontId="5" fillId="7" borderId="0"/>
    <xf numFmtId="209" fontId="5" fillId="0" borderId="0" applyFont="0" applyFill="0" applyBorder="0" applyAlignment="0" applyProtection="0"/>
    <xf numFmtId="210" fontId="5" fillId="0" borderId="0" applyFont="0" applyFill="0" applyBorder="0" applyAlignment="0" applyProtection="0"/>
    <xf numFmtId="0" fontId="38" fillId="0" borderId="5"/>
    <xf numFmtId="208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4" fillId="0" borderId="0"/>
    <xf numFmtId="37" fontId="39" fillId="0" borderId="0"/>
    <xf numFmtId="39" fontId="5" fillId="0" borderId="0"/>
    <xf numFmtId="0" fontId="4" fillId="0" borderId="0"/>
    <xf numFmtId="0" fontId="4" fillId="0" borderId="0"/>
    <xf numFmtId="0" fontId="4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4" fontId="8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3" borderId="2"/>
    <xf numFmtId="205" fontId="41" fillId="0" borderId="0"/>
    <xf numFmtId="0" fontId="2" fillId="0" borderId="0" applyNumberFormat="0" applyFont="0" applyFill="0" applyBorder="0" applyAlignment="0" applyProtection="0">
      <alignment horizontal="left"/>
    </xf>
    <xf numFmtId="207" fontId="5" fillId="0" borderId="0" applyNumberFormat="0" applyFill="0" applyBorder="0" applyAlignment="0" applyProtection="0">
      <alignment horizontal="left"/>
    </xf>
    <xf numFmtId="0" fontId="42" fillId="8" borderId="0" applyNumberFormat="0"/>
    <xf numFmtId="0" fontId="43" fillId="0" borderId="2">
      <alignment horizontal="center"/>
    </xf>
    <xf numFmtId="0" fontId="43" fillId="0" borderId="0">
      <alignment horizontal="center" vertical="center"/>
    </xf>
    <xf numFmtId="0" fontId="44" fillId="9" borderId="0" applyNumberFormat="0" applyFill="0">
      <alignment horizontal="left" vertical="center"/>
    </xf>
    <xf numFmtId="0" fontId="38" fillId="0" borderId="0"/>
    <xf numFmtId="40" fontId="45" fillId="0" borderId="0" applyBorder="0">
      <alignment horizontal="right"/>
    </xf>
    <xf numFmtId="0" fontId="1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7" fillId="0" borderId="0" applyFill="0" applyBorder="0" applyAlignment="0"/>
    <xf numFmtId="179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4" fillId="0" borderId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9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3" fillId="0" borderId="0"/>
    <xf numFmtId="0" fontId="3" fillId="0" borderId="0"/>
    <xf numFmtId="43" fontId="3" fillId="0" borderId="2" applyNumberFormat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/>
    <xf numFmtId="0" fontId="3" fillId="0" borderId="0"/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0" fontId="7" fillId="10" borderId="0" xfId="139" applyFont="1" applyFill="1"/>
    <xf numFmtId="0" fontId="3" fillId="0" borderId="0" xfId="139"/>
    <xf numFmtId="0" fontId="3" fillId="10" borderId="0" xfId="139" applyFill="1"/>
    <xf numFmtId="0" fontId="3" fillId="11" borderId="6" xfId="139" applyFill="1" applyBorder="1"/>
    <xf numFmtId="0" fontId="14" fillId="12" borderId="7" xfId="139" applyFont="1" applyFill="1" applyBorder="1" applyAlignment="1">
      <alignment horizontal="center"/>
    </xf>
    <xf numFmtId="0" fontId="15" fillId="2" borderId="8" xfId="139" applyFont="1" applyFill="1" applyBorder="1" applyAlignment="1">
      <alignment horizontal="center"/>
    </xf>
    <xf numFmtId="0" fontId="14" fillId="12" borderId="8" xfId="139" applyFont="1" applyFill="1" applyBorder="1" applyAlignment="1">
      <alignment horizontal="center"/>
    </xf>
    <xf numFmtId="0" fontId="14" fillId="12" borderId="9" xfId="139" applyFont="1" applyFill="1" applyBorder="1" applyAlignment="1">
      <alignment horizontal="center"/>
    </xf>
    <xf numFmtId="0" fontId="3" fillId="11" borderId="1" xfId="139" applyFill="1" applyBorder="1"/>
    <xf numFmtId="0" fontId="3" fillId="11" borderId="10" xfId="139" applyFill="1" applyBorder="1"/>
    <xf numFmtId="182" fontId="7" fillId="0" borderId="2" xfId="100" applyNumberFormat="1" applyFont="1" applyFill="1" applyBorder="1" applyAlignment="1" applyProtection="1">
      <alignment horizontal="left" vertical="center"/>
      <protection locked="0"/>
    </xf>
    <xf numFmtId="187" fontId="18" fillId="0" borderId="0" xfId="119" applyNumberFormat="1" applyFont="1" applyFill="1" applyBorder="1" applyAlignment="1" applyProtection="1">
      <alignment horizontal="left"/>
      <protection locked="0"/>
    </xf>
    <xf numFmtId="187" fontId="23" fillId="0" borderId="0" xfId="100" applyNumberFormat="1" applyFont="1" applyFill="1" applyBorder="1" applyAlignment="1" applyProtection="1">
      <alignment horizontal="center"/>
      <protection locked="0"/>
    </xf>
    <xf numFmtId="187" fontId="23" fillId="0" borderId="0" xfId="100" applyNumberFormat="1" applyFont="1" applyFill="1" applyAlignment="1" applyProtection="1">
      <alignment horizontal="left"/>
      <protection locked="0"/>
    </xf>
    <xf numFmtId="187" fontId="24" fillId="0" borderId="0" xfId="100" applyNumberFormat="1" applyFont="1" applyFill="1" applyAlignment="1" applyProtection="1">
      <alignment horizontal="center"/>
      <protection locked="0"/>
    </xf>
    <xf numFmtId="187" fontId="4" fillId="0" borderId="0" xfId="100" applyNumberFormat="1" applyFont="1" applyFill="1" applyAlignment="1" applyProtection="1">
      <alignment horizontal="right"/>
      <protection locked="0"/>
    </xf>
    <xf numFmtId="187" fontId="24" fillId="0" borderId="0" xfId="100" applyNumberFormat="1" applyFont="1" applyFill="1" applyAlignment="1" applyProtection="1">
      <alignment horizontal="left"/>
      <protection locked="0"/>
    </xf>
    <xf numFmtId="187" fontId="4" fillId="0" borderId="0" xfId="100" applyNumberFormat="1" applyFont="1" applyFill="1" applyAlignment="1" applyProtection="1">
      <alignment horizontal="left"/>
      <protection locked="0"/>
    </xf>
    <xf numFmtId="188" fontId="4" fillId="0" borderId="0" xfId="100" applyNumberFormat="1" applyFont="1" applyFill="1" applyAlignment="1" applyProtection="1">
      <alignment horizontal="left"/>
      <protection locked="0"/>
    </xf>
    <xf numFmtId="187" fontId="9" fillId="0" borderId="0" xfId="100" applyNumberFormat="1" applyFont="1" applyFill="1" applyAlignment="1" applyProtection="1">
      <alignment horizontal="left"/>
      <protection locked="0"/>
    </xf>
    <xf numFmtId="187" fontId="9" fillId="0" borderId="2" xfId="100" applyNumberFormat="1" applyFont="1" applyFill="1" applyBorder="1" applyAlignment="1" applyProtection="1">
      <alignment horizontal="center"/>
      <protection locked="0"/>
    </xf>
    <xf numFmtId="187" fontId="9" fillId="0" borderId="11" xfId="100" applyNumberFormat="1" applyFont="1" applyFill="1" applyBorder="1" applyAlignment="1" applyProtection="1">
      <alignment horizontal="center"/>
      <protection locked="0"/>
    </xf>
    <xf numFmtId="187" fontId="9" fillId="0" borderId="12" xfId="100" applyNumberFormat="1" applyFont="1" applyFill="1" applyBorder="1" applyAlignment="1" applyProtection="1">
      <alignment horizontal="center"/>
      <protection locked="0"/>
    </xf>
    <xf numFmtId="187" fontId="4" fillId="0" borderId="0" xfId="100" applyNumberFormat="1" applyFont="1" applyFill="1" applyAlignment="1" applyProtection="1">
      <alignment horizontal="center"/>
      <protection locked="0"/>
    </xf>
    <xf numFmtId="187" fontId="7" fillId="0" borderId="13" xfId="118" applyNumberFormat="1" applyFont="1" applyFill="1" applyBorder="1" applyAlignment="1" applyProtection="1">
      <alignment horizontal="left"/>
      <protection locked="0"/>
    </xf>
    <xf numFmtId="188" fontId="4" fillId="0" borderId="2" xfId="100" applyNumberFormat="1" applyFont="1" applyFill="1" applyBorder="1" applyAlignment="1" applyProtection="1">
      <alignment horizontal="center"/>
      <protection locked="0"/>
    </xf>
    <xf numFmtId="182" fontId="4" fillId="0" borderId="14" xfId="100" applyNumberFormat="1" applyFont="1" applyFill="1" applyBorder="1" applyAlignment="1" applyProtection="1">
      <alignment horizontal="right"/>
      <protection locked="0"/>
    </xf>
    <xf numFmtId="182" fontId="7" fillId="0" borderId="11" xfId="100" applyNumberFormat="1" applyFont="1" applyFill="1" applyBorder="1" applyAlignment="1" applyProtection="1">
      <alignment horizontal="left"/>
      <protection locked="0"/>
    </xf>
    <xf numFmtId="182" fontId="7" fillId="0" borderId="12" xfId="100" applyNumberFormat="1" applyFont="1" applyFill="1" applyBorder="1" applyAlignment="1" applyProtection="1">
      <alignment horizontal="left"/>
      <protection locked="0"/>
    </xf>
    <xf numFmtId="188" fontId="7" fillId="0" borderId="2" xfId="100" applyNumberFormat="1" applyFont="1" applyFill="1" applyBorder="1" applyAlignment="1" applyProtection="1">
      <alignment horizontal="center"/>
      <protection locked="0"/>
    </xf>
    <xf numFmtId="182" fontId="4" fillId="0" borderId="2" xfId="100" applyNumberFormat="1" applyFont="1" applyFill="1" applyBorder="1" applyAlignment="1" applyProtection="1">
      <alignment horizontal="right"/>
      <protection locked="0"/>
    </xf>
    <xf numFmtId="182" fontId="7" fillId="0" borderId="2" xfId="100" applyNumberFormat="1" applyFont="1" applyFill="1" applyBorder="1" applyAlignment="1" applyProtection="1">
      <alignment horizontal="left"/>
      <protection locked="0"/>
    </xf>
    <xf numFmtId="187" fontId="7" fillId="0" borderId="0" xfId="100" applyNumberFormat="1" applyFont="1" applyFill="1" applyAlignment="1" applyProtection="1">
      <alignment horizontal="left"/>
      <protection locked="0"/>
    </xf>
    <xf numFmtId="187" fontId="7" fillId="0" borderId="15" xfId="100" applyNumberFormat="1" applyFont="1" applyFill="1" applyBorder="1" applyAlignment="1" applyProtection="1">
      <alignment horizontal="left"/>
      <protection locked="0"/>
    </xf>
    <xf numFmtId="182" fontId="4" fillId="0" borderId="2" xfId="99" applyNumberFormat="1" applyFont="1" applyFill="1" applyBorder="1" applyAlignment="1" applyProtection="1">
      <alignment horizontal="right"/>
      <protection locked="0"/>
    </xf>
    <xf numFmtId="182" fontId="7" fillId="0" borderId="11" xfId="100" applyNumberFormat="1" applyFont="1" applyFill="1" applyBorder="1" applyAlignment="1" applyProtection="1">
      <alignment horizontal="left" vertical="center"/>
      <protection locked="0"/>
    </xf>
    <xf numFmtId="182" fontId="9" fillId="0" borderId="12" xfId="100" applyNumberFormat="1" applyFont="1" applyFill="1" applyBorder="1" applyAlignment="1" applyProtection="1">
      <alignment horizontal="left"/>
      <protection locked="0"/>
    </xf>
    <xf numFmtId="187" fontId="9" fillId="0" borderId="15" xfId="100" applyNumberFormat="1" applyFont="1" applyFill="1" applyBorder="1" applyAlignment="1" applyProtection="1">
      <alignment horizontal="center"/>
      <protection locked="0"/>
    </xf>
    <xf numFmtId="187" fontId="9" fillId="0" borderId="15" xfId="100" applyNumberFormat="1" applyFont="1" applyFill="1" applyBorder="1" applyAlignment="1" applyProtection="1">
      <alignment horizontal="left"/>
      <protection locked="0"/>
    </xf>
    <xf numFmtId="182" fontId="9" fillId="3" borderId="12" xfId="100" applyNumberFormat="1" applyFont="1" applyFill="1" applyBorder="1" applyAlignment="1" applyProtection="1">
      <alignment horizontal="left"/>
      <protection locked="0"/>
    </xf>
    <xf numFmtId="182" fontId="24" fillId="3" borderId="2" xfId="100" applyNumberFormat="1" applyFont="1" applyFill="1" applyBorder="1" applyAlignment="1" applyProtection="1">
      <alignment horizontal="right"/>
      <protection locked="0"/>
    </xf>
    <xf numFmtId="182" fontId="9" fillId="0" borderId="2" xfId="100" applyNumberFormat="1" applyFont="1" applyFill="1" applyBorder="1" applyAlignment="1" applyProtection="1">
      <alignment horizontal="left"/>
      <protection locked="0"/>
    </xf>
    <xf numFmtId="182" fontId="7" fillId="0" borderId="16" xfId="100" applyNumberFormat="1" applyFont="1" applyFill="1" applyBorder="1" applyAlignment="1" applyProtection="1">
      <alignment horizontal="left"/>
      <protection locked="0"/>
    </xf>
    <xf numFmtId="182" fontId="7" fillId="0" borderId="17" xfId="100" applyNumberFormat="1" applyFont="1" applyFill="1" applyBorder="1" applyAlignment="1" applyProtection="1">
      <alignment horizontal="left"/>
      <protection locked="0"/>
    </xf>
    <xf numFmtId="182" fontId="9" fillId="3" borderId="4" xfId="118" applyNumberFormat="1" applyFont="1" applyFill="1" applyBorder="1" applyAlignment="1" applyProtection="1">
      <alignment horizontal="left"/>
      <protection locked="0"/>
    </xf>
    <xf numFmtId="182" fontId="24" fillId="3" borderId="2" xfId="99" applyNumberFormat="1" applyFont="1" applyFill="1" applyBorder="1" applyAlignment="1" applyProtection="1">
      <alignment horizontal="right"/>
      <protection locked="0"/>
    </xf>
    <xf numFmtId="182" fontId="9" fillId="0" borderId="2" xfId="99" applyNumberFormat="1" applyFont="1" applyFill="1" applyBorder="1" applyAlignment="1" applyProtection="1">
      <alignment horizontal="left"/>
      <protection locked="0"/>
    </xf>
    <xf numFmtId="187" fontId="24" fillId="3" borderId="13" xfId="118" applyNumberFormat="1" applyFont="1" applyFill="1" applyBorder="1" applyAlignment="1" applyProtection="1">
      <alignment horizontal="left"/>
      <protection locked="0"/>
    </xf>
    <xf numFmtId="182" fontId="24" fillId="3" borderId="1" xfId="100" applyNumberFormat="1" applyFont="1" applyFill="1" applyBorder="1" applyAlignment="1" applyProtection="1">
      <alignment horizontal="right"/>
      <protection locked="0"/>
    </xf>
    <xf numFmtId="182" fontId="24" fillId="3" borderId="11" xfId="100" applyNumberFormat="1" applyFont="1" applyFill="1" applyBorder="1" applyAlignment="1" applyProtection="1">
      <alignment horizontal="left"/>
      <protection locked="0"/>
    </xf>
    <xf numFmtId="182" fontId="24" fillId="0" borderId="2" xfId="99" applyNumberFormat="1" applyFont="1" applyFill="1" applyBorder="1" applyAlignment="1" applyProtection="1">
      <alignment horizontal="left"/>
      <protection locked="0"/>
    </xf>
    <xf numFmtId="187" fontId="4" fillId="0" borderId="13" xfId="100" applyNumberFormat="1" applyFont="1" applyFill="1" applyBorder="1" applyAlignment="1" applyProtection="1">
      <alignment horizontal="left"/>
      <protection locked="0"/>
    </xf>
    <xf numFmtId="182" fontId="4" fillId="0" borderId="11" xfId="100" applyNumberFormat="1" applyFont="1" applyFill="1" applyBorder="1" applyAlignment="1" applyProtection="1">
      <alignment horizontal="left"/>
      <protection locked="0"/>
    </xf>
    <xf numFmtId="182" fontId="4" fillId="0" borderId="2" xfId="100" applyNumberFormat="1" applyFont="1" applyFill="1" applyBorder="1" applyAlignment="1" applyProtection="1">
      <alignment horizontal="left"/>
      <protection locked="0"/>
    </xf>
    <xf numFmtId="187" fontId="7" fillId="0" borderId="0" xfId="100" applyNumberFormat="1" applyFont="1" applyFill="1" applyBorder="1" applyAlignment="1" applyProtection="1">
      <alignment horizontal="left"/>
      <protection locked="0"/>
    </xf>
    <xf numFmtId="187" fontId="7" fillId="0" borderId="0" xfId="100" applyNumberFormat="1" applyFont="1" applyFill="1" applyBorder="1" applyAlignment="1" applyProtection="1">
      <alignment horizontal="right"/>
      <protection locked="0"/>
    </xf>
    <xf numFmtId="0" fontId="48" fillId="0" borderId="0" xfId="0" applyFont="1" applyAlignment="1">
      <alignment horizontal="center" vertical="center"/>
    </xf>
    <xf numFmtId="215" fontId="48" fillId="0" borderId="0" xfId="0" applyNumberFormat="1" applyFont="1" applyFill="1" applyAlignment="1">
      <alignment horizontal="right" vertical="center"/>
    </xf>
    <xf numFmtId="0" fontId="48" fillId="0" borderId="0" xfId="0" applyFont="1" applyAlignment="1">
      <alignment horizontal="right" vertical="center"/>
    </xf>
    <xf numFmtId="10" fontId="48" fillId="0" borderId="0" xfId="0" applyNumberFormat="1" applyFont="1" applyAlignment="1">
      <alignment horizontal="center" vertical="center"/>
    </xf>
    <xf numFmtId="0" fontId="48" fillId="0" borderId="0" xfId="0" applyFont="1" applyFill="1" applyAlignment="1">
      <alignment horizontal="right" vertical="center"/>
    </xf>
    <xf numFmtId="215" fontId="48" fillId="0" borderId="12" xfId="0" applyNumberFormat="1" applyFont="1" applyFill="1" applyBorder="1" applyAlignment="1">
      <alignment horizontal="center" vertical="center"/>
    </xf>
    <xf numFmtId="215" fontId="48" fillId="0" borderId="2" xfId="0" applyNumberFormat="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10" fontId="48" fillId="0" borderId="2" xfId="0" applyNumberFormat="1" applyFont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right" vertical="center"/>
    </xf>
    <xf numFmtId="215" fontId="48" fillId="0" borderId="2" xfId="0" applyNumberFormat="1" applyFont="1" applyFill="1" applyBorder="1" applyAlignment="1">
      <alignment horizontal="right" vertical="center"/>
    </xf>
    <xf numFmtId="212" fontId="48" fillId="0" borderId="2" xfId="0" applyNumberFormat="1" applyFont="1" applyBorder="1" applyAlignment="1">
      <alignment horizontal="right" vertical="center"/>
    </xf>
    <xf numFmtId="0" fontId="53" fillId="0" borderId="2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/>
    </xf>
    <xf numFmtId="213" fontId="53" fillId="0" borderId="2" xfId="0" applyNumberFormat="1" applyFont="1" applyBorder="1" applyAlignment="1">
      <alignment horizontal="center" vertical="center"/>
    </xf>
    <xf numFmtId="215" fontId="53" fillId="0" borderId="2" xfId="140" applyNumberFormat="1" applyFont="1" applyBorder="1" applyAlignment="1">
      <alignment horizontal="right" vertical="center"/>
    </xf>
    <xf numFmtId="215" fontId="53" fillId="0" borderId="2" xfId="140" applyNumberFormat="1" applyFont="1" applyFill="1" applyBorder="1" applyAlignment="1">
      <alignment horizontal="right" vertical="center"/>
    </xf>
    <xf numFmtId="10" fontId="53" fillId="0" borderId="2" xfId="141" applyNumberFormat="1" applyFont="1" applyBorder="1" applyAlignment="1">
      <alignment horizontal="center" vertical="center" wrapText="1"/>
    </xf>
    <xf numFmtId="49" fontId="48" fillId="0" borderId="2" xfId="0" applyNumberFormat="1" applyFont="1" applyBorder="1" applyAlignment="1">
      <alignment horizontal="center" vertical="center"/>
    </xf>
    <xf numFmtId="49" fontId="48" fillId="0" borderId="13" xfId="0" applyNumberFormat="1" applyFont="1" applyBorder="1" applyAlignment="1">
      <alignment horizontal="center" vertical="center" wrapText="1"/>
    </xf>
    <xf numFmtId="213" fontId="48" fillId="0" borderId="2" xfId="0" applyNumberFormat="1" applyFont="1" applyFill="1" applyBorder="1" applyAlignment="1">
      <alignment horizontal="center" vertical="center"/>
    </xf>
    <xf numFmtId="0" fontId="48" fillId="0" borderId="2" xfId="0" applyNumberFormat="1" applyFont="1" applyBorder="1" applyAlignment="1">
      <alignment horizontal="center" vertical="center"/>
    </xf>
    <xf numFmtId="215" fontId="52" fillId="0" borderId="2" xfId="0" applyNumberFormat="1" applyFont="1" applyBorder="1" applyAlignment="1">
      <alignment horizontal="right" vertical="center"/>
    </xf>
    <xf numFmtId="215" fontId="52" fillId="0" borderId="2" xfId="0" applyNumberFormat="1" applyFont="1" applyFill="1" applyBorder="1" applyAlignment="1">
      <alignment horizontal="right" vertical="center"/>
    </xf>
    <xf numFmtId="212" fontId="52" fillId="0" borderId="2" xfId="0" applyNumberFormat="1" applyFont="1" applyBorder="1" applyAlignment="1">
      <alignment horizontal="right" vertical="center"/>
    </xf>
    <xf numFmtId="10" fontId="52" fillId="0" borderId="2" xfId="0" applyNumberFormat="1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/>
    </xf>
    <xf numFmtId="213" fontId="54" fillId="0" borderId="2" xfId="0" applyNumberFormat="1" applyFont="1" applyBorder="1" applyAlignment="1">
      <alignment horizontal="center" vertical="center"/>
    </xf>
    <xf numFmtId="10" fontId="54" fillId="0" borderId="2" xfId="141" applyNumberFormat="1" applyFont="1" applyBorder="1" applyAlignment="1">
      <alignment horizontal="center" vertical="center" wrapText="1"/>
    </xf>
    <xf numFmtId="49" fontId="48" fillId="0" borderId="2" xfId="0" applyNumberFormat="1" applyFont="1" applyBorder="1" applyAlignment="1">
      <alignment horizontal="center" vertical="center" wrapText="1"/>
    </xf>
    <xf numFmtId="213" fontId="52" fillId="0" borderId="2" xfId="0" applyNumberFormat="1" applyFont="1" applyFill="1" applyBorder="1" applyAlignment="1">
      <alignment horizontal="center" vertical="center"/>
    </xf>
    <xf numFmtId="49" fontId="53" fillId="0" borderId="2" xfId="0" applyNumberFormat="1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vertical="center"/>
    </xf>
    <xf numFmtId="0" fontId="52" fillId="0" borderId="4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right" vertical="center"/>
    </xf>
    <xf numFmtId="0" fontId="52" fillId="0" borderId="2" xfId="0" applyNumberFormat="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0" fontId="53" fillId="0" borderId="2" xfId="0" applyFont="1" applyBorder="1" applyAlignment="1">
      <alignment vertical="center" wrapText="1"/>
    </xf>
    <xf numFmtId="215" fontId="53" fillId="0" borderId="2" xfId="140" applyNumberFormat="1" applyFont="1" applyBorder="1" applyAlignment="1">
      <alignment horizontal="right" vertical="center" wrapText="1"/>
    </xf>
    <xf numFmtId="10" fontId="52" fillId="0" borderId="2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right" vertical="center"/>
    </xf>
    <xf numFmtId="10" fontId="48" fillId="0" borderId="2" xfId="0" applyNumberFormat="1" applyFont="1" applyBorder="1" applyAlignment="1">
      <alignment horizontal="center" vertical="center"/>
    </xf>
    <xf numFmtId="0" fontId="53" fillId="0" borderId="2" xfId="0" applyNumberFormat="1" applyFont="1" applyBorder="1" applyAlignment="1">
      <alignment horizontal="center" vertical="center" wrapText="1"/>
    </xf>
    <xf numFmtId="213" fontId="53" fillId="0" borderId="2" xfId="0" applyNumberFormat="1" applyFont="1" applyFill="1" applyBorder="1" applyAlignment="1">
      <alignment horizontal="center" vertical="center"/>
    </xf>
    <xf numFmtId="215" fontId="53" fillId="0" borderId="2" xfId="0" applyNumberFormat="1" applyFont="1" applyFill="1" applyBorder="1" applyAlignment="1">
      <alignment horizontal="right" vertical="center"/>
    </xf>
    <xf numFmtId="214" fontId="53" fillId="0" borderId="2" xfId="0" applyNumberFormat="1" applyFont="1" applyBorder="1" applyAlignment="1">
      <alignment horizontal="right" vertical="center"/>
    </xf>
    <xf numFmtId="10" fontId="53" fillId="0" borderId="2" xfId="0" applyNumberFormat="1" applyFont="1" applyBorder="1" applyAlignment="1">
      <alignment horizontal="center" vertical="center"/>
    </xf>
    <xf numFmtId="214" fontId="48" fillId="0" borderId="2" xfId="0" applyNumberFormat="1" applyFont="1" applyBorder="1" applyAlignment="1">
      <alignment horizontal="right" vertical="center"/>
    </xf>
    <xf numFmtId="214" fontId="52" fillId="0" borderId="2" xfId="0" applyNumberFormat="1" applyFont="1" applyBorder="1" applyAlignment="1">
      <alignment horizontal="right" vertical="center"/>
    </xf>
    <xf numFmtId="182" fontId="48" fillId="0" borderId="2" xfId="0" applyNumberFormat="1" applyFont="1" applyBorder="1" applyAlignment="1">
      <alignment horizontal="right" vertical="center"/>
    </xf>
    <xf numFmtId="182" fontId="52" fillId="0" borderId="2" xfId="0" applyNumberFormat="1" applyFont="1" applyBorder="1" applyAlignment="1">
      <alignment horizontal="right" vertical="center"/>
    </xf>
    <xf numFmtId="0" fontId="48" fillId="0" borderId="2" xfId="0" applyFont="1" applyFill="1" applyBorder="1" applyAlignment="1">
      <alignment horizontal="center" vertical="center" wrapText="1"/>
    </xf>
    <xf numFmtId="3" fontId="48" fillId="0" borderId="2" xfId="0" applyNumberFormat="1" applyFont="1" applyFill="1" applyBorder="1" applyAlignment="1">
      <alignment horizontal="center" vertical="center"/>
    </xf>
    <xf numFmtId="182" fontId="48" fillId="0" borderId="2" xfId="0" applyNumberFormat="1" applyFont="1" applyFill="1" applyBorder="1" applyAlignment="1">
      <alignment horizontal="right" vertical="center"/>
    </xf>
    <xf numFmtId="10" fontId="48" fillId="0" borderId="2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182" fontId="52" fillId="0" borderId="2" xfId="0" applyNumberFormat="1" applyFont="1" applyFill="1" applyBorder="1" applyAlignment="1">
      <alignment horizontal="right" vertical="center"/>
    </xf>
    <xf numFmtId="10" fontId="52" fillId="0" borderId="2" xfId="0" applyNumberFormat="1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right" vertical="center"/>
    </xf>
    <xf numFmtId="49" fontId="48" fillId="0" borderId="2" xfId="0" applyNumberFormat="1" applyFont="1" applyFill="1" applyBorder="1" applyAlignment="1">
      <alignment horizontal="center" vertical="center" wrapText="1"/>
    </xf>
    <xf numFmtId="214" fontId="53" fillId="0" borderId="2" xfId="140" applyNumberFormat="1" applyFont="1" applyFill="1" applyBorder="1" applyAlignment="1">
      <alignment horizontal="right" vertical="center"/>
    </xf>
    <xf numFmtId="190" fontId="48" fillId="0" borderId="2" xfId="0" applyNumberFormat="1" applyFont="1" applyFill="1" applyBorder="1" applyAlignment="1">
      <alignment horizontal="center" vertical="center" wrapText="1"/>
    </xf>
    <xf numFmtId="212" fontId="48" fillId="0" borderId="2" xfId="0" applyNumberFormat="1" applyFont="1" applyFill="1" applyBorder="1" applyAlignment="1">
      <alignment horizontal="right" vertical="center"/>
    </xf>
    <xf numFmtId="183" fontId="48" fillId="0" borderId="2" xfId="0" applyNumberFormat="1" applyFont="1" applyFill="1" applyBorder="1" applyAlignment="1">
      <alignment horizontal="right" vertical="center"/>
    </xf>
    <xf numFmtId="215" fontId="48" fillId="0" borderId="2" xfId="0" applyNumberFormat="1" applyFont="1" applyBorder="1" applyAlignment="1">
      <alignment horizontal="right" vertical="center"/>
    </xf>
    <xf numFmtId="0" fontId="48" fillId="0" borderId="13" xfId="0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215" fontId="53" fillId="0" borderId="2" xfId="140" applyNumberFormat="1" applyFont="1" applyFill="1" applyBorder="1" applyAlignment="1">
      <alignment horizontal="right" vertical="center" wrapText="1"/>
    </xf>
    <xf numFmtId="10" fontId="53" fillId="0" borderId="2" xfId="140" applyNumberFormat="1" applyFont="1" applyBorder="1" applyAlignment="1">
      <alignment horizontal="center" vertical="center" wrapText="1"/>
    </xf>
    <xf numFmtId="9" fontId="54" fillId="0" borderId="2" xfId="141" applyNumberFormat="1" applyFont="1" applyBorder="1" applyAlignment="1">
      <alignment horizontal="center" vertical="center" wrapText="1"/>
    </xf>
    <xf numFmtId="215" fontId="52" fillId="0" borderId="2" xfId="0" applyNumberFormat="1" applyFont="1" applyBorder="1" applyAlignment="1">
      <alignment horizontal="center" vertical="center"/>
    </xf>
    <xf numFmtId="177" fontId="48" fillId="0" borderId="2" xfId="0" applyNumberFormat="1" applyFont="1" applyBorder="1" applyAlignment="1">
      <alignment horizontal="center" vertical="center"/>
    </xf>
    <xf numFmtId="215" fontId="48" fillId="0" borderId="0" xfId="0" applyNumberFormat="1" applyFont="1" applyAlignment="1">
      <alignment horizontal="right" vertical="center"/>
    </xf>
    <xf numFmtId="187" fontId="22" fillId="0" borderId="0" xfId="100" applyNumberFormat="1" applyFont="1" applyFill="1" applyBorder="1" applyAlignment="1" applyProtection="1">
      <alignment horizontal="center"/>
      <protection locked="0"/>
    </xf>
    <xf numFmtId="187" fontId="23" fillId="0" borderId="0" xfId="100" applyNumberFormat="1" applyFont="1" applyFill="1" applyBorder="1" applyAlignment="1" applyProtection="1">
      <alignment horizontal="center"/>
      <protection locked="0"/>
    </xf>
    <xf numFmtId="0" fontId="4" fillId="0" borderId="0" xfId="100" applyNumberFormat="1" applyFont="1" applyFill="1" applyBorder="1" applyAlignment="1" applyProtection="1">
      <alignment horizontal="center"/>
      <protection locked="0"/>
    </xf>
    <xf numFmtId="187" fontId="7" fillId="0" borderId="18" xfId="100" applyNumberFormat="1" applyFont="1" applyFill="1" applyBorder="1" applyAlignment="1" applyProtection="1">
      <alignment horizontal="left"/>
      <protection locked="0"/>
    </xf>
    <xf numFmtId="187" fontId="4" fillId="0" borderId="18" xfId="100" applyNumberFormat="1" applyFont="1" applyFill="1" applyBorder="1" applyAlignment="1" applyProtection="1">
      <alignment horizontal="left"/>
      <protection locked="0"/>
    </xf>
    <xf numFmtId="0" fontId="52" fillId="0" borderId="13" xfId="0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183" fontId="48" fillId="0" borderId="0" xfId="0" applyNumberFormat="1" applyFont="1" applyAlignment="1">
      <alignment horizontal="center" vertical="center"/>
    </xf>
    <xf numFmtId="183" fontId="48" fillId="0" borderId="0" xfId="0" applyNumberFormat="1" applyFont="1" applyFill="1" applyAlignment="1">
      <alignment horizontal="center" vertical="center"/>
    </xf>
    <xf numFmtId="0" fontId="48" fillId="0" borderId="0" xfId="0" applyNumberFormat="1" applyFont="1" applyAlignment="1">
      <alignment horizontal="center" vertical="center"/>
    </xf>
    <xf numFmtId="0" fontId="48" fillId="0" borderId="0" xfId="0" applyNumberFormat="1" applyFont="1" applyFill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215" fontId="48" fillId="0" borderId="2" xfId="0" applyNumberFormat="1" applyFont="1" applyBorder="1" applyAlignment="1">
      <alignment horizontal="center" vertical="center" wrapText="1"/>
    </xf>
    <xf numFmtId="215" fontId="48" fillId="0" borderId="2" xfId="0" applyNumberFormat="1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215" fontId="48" fillId="0" borderId="2" xfId="117" applyNumberFormat="1" applyFont="1" applyFill="1" applyBorder="1" applyAlignment="1">
      <alignment horizontal="center" vertical="center" wrapText="1"/>
    </xf>
  </cellXfs>
  <cellStyles count="142">
    <cellStyle name="??" xfId="1"/>
    <cellStyle name="?? [0]" xfId="2"/>
    <cellStyle name="??_0N-HANDLING " xfId="3"/>
    <cellStyle name="@_text" xfId="4"/>
    <cellStyle name="_(中企华)审计评估联合申报明细表.V1" xfId="5"/>
    <cellStyle name="_CBRE明细表" xfId="6"/>
    <cellStyle name="_ET_STYLE_NoName_00_" xfId="7"/>
    <cellStyle name="_KPMG original version" xfId="8"/>
    <cellStyle name="_KPMG original version_(中企华)审计评估联合申报明细表.V1" xfId="9"/>
    <cellStyle name="_KPMG original version_附件1：审计评估联合申报明细表" xfId="10"/>
    <cellStyle name="_long term loan - others 300504" xfId="11"/>
    <cellStyle name="_long term loan - others 300504_(中企华)审计评估联合申报明细表.V1" xfId="12"/>
    <cellStyle name="_long term loan - others 300504_KPMG original version" xfId="13"/>
    <cellStyle name="_long term loan - others 300504_KPMG original version_(中企华)审计评估联合申报明细表.V1" xfId="14"/>
    <cellStyle name="_long term loan - others 300504_KPMG original version_附件1：审计评估联合申报明细表" xfId="15"/>
    <cellStyle name="_long term loan - others 300504_Shenhua PBC package 050530" xfId="16"/>
    <cellStyle name="_long term loan - others 300504_Shenhua PBC package 050530_(中企华)审计评估联合申报明细表.V1" xfId="17"/>
    <cellStyle name="_long term loan - others 300504_Shenhua PBC package 050530_附件1：审计评估联合申报明细表" xfId="18"/>
    <cellStyle name="_long term loan - others 300504_附件1：审计评估联合申报明细表" xfId="19"/>
    <cellStyle name="_long term loan - others 300504_审计调查表.V3" xfId="20"/>
    <cellStyle name="_Part III.200406.Loan and Liabilities details.(Site Name)" xfId="21"/>
    <cellStyle name="_Part III.200406.Loan and Liabilities details.(Site Name)_(中企华)审计评估联合申报明细表.V1" xfId="22"/>
    <cellStyle name="_Part III.200406.Loan and Liabilities details.(Site Name)_KPMG original version" xfId="23"/>
    <cellStyle name="_Part III.200406.Loan and Liabilities details.(Site Name)_KPMG original version_(中企华)审计评估联合申报明细表.V1" xfId="24"/>
    <cellStyle name="_Part III.200406.Loan and Liabilities details.(Site Name)_KPMG original version_附件1：审计评估联合申报明细表" xfId="25"/>
    <cellStyle name="_Part III.200406.Loan and Liabilities details.(Site Name)_Shenhua PBC package 050530" xfId="26"/>
    <cellStyle name="_Part III.200406.Loan and Liabilities details.(Site Name)_Shenhua PBC package 050530_(中企华)审计评估联合申报明细表.V1" xfId="27"/>
    <cellStyle name="_Part III.200406.Loan and Liabilities details.(Site Name)_Shenhua PBC package 050530_附件1：审计评估联合申报明细表" xfId="28"/>
    <cellStyle name="_Part III.200406.Loan and Liabilities details.(Site Name)_附件1：审计评估联合申报明细表" xfId="29"/>
    <cellStyle name="_Part III.200406.Loan and Liabilities details.(Site Name)_审计调查表.V3" xfId="30"/>
    <cellStyle name="_Shenhua PBC package 050530" xfId="31"/>
    <cellStyle name="_Shenhua PBC package 050530_(中企华)审计评估联合申报明细表.V1" xfId="32"/>
    <cellStyle name="_Shenhua PBC package 050530_附件1：审计评估联合申报明细表" xfId="33"/>
    <cellStyle name="_房屋建筑评估申报表" xfId="34"/>
    <cellStyle name="_附件1：审计评估联合申报明细表" xfId="35"/>
    <cellStyle name="_审计调查表.V3" xfId="36"/>
    <cellStyle name="_文函专递0211-施工企业调查表（附件）" xfId="37"/>
    <cellStyle name="{Comma [0]}" xfId="38"/>
    <cellStyle name="{Comma}" xfId="39"/>
    <cellStyle name="{Date}" xfId="40"/>
    <cellStyle name="{Month}" xfId="41"/>
    <cellStyle name="{Percent}" xfId="42"/>
    <cellStyle name="{Thousand [0]}" xfId="43"/>
    <cellStyle name="{Thousand}" xfId="44"/>
    <cellStyle name="{Z'0000(1 dec)}" xfId="45"/>
    <cellStyle name="{Z'0000(4 dec)}" xfId="46"/>
    <cellStyle name="0,0_x000d__x000a_NA_x000d__x000a_" xfId="47"/>
    <cellStyle name="args.style" xfId="48"/>
    <cellStyle name="Calc Currency (0)" xfId="49"/>
    <cellStyle name="category" xfId="50"/>
    <cellStyle name="Column Headings" xfId="51"/>
    <cellStyle name="Column$Headings" xfId="52"/>
    <cellStyle name="Column_Title" xfId="53"/>
    <cellStyle name="Comma  - Style1" xfId="54"/>
    <cellStyle name="Comma  - Style2" xfId="55"/>
    <cellStyle name="Comma  - Style3" xfId="56"/>
    <cellStyle name="Comma  - Style4" xfId="57"/>
    <cellStyle name="Comma  - Style5" xfId="58"/>
    <cellStyle name="Comma  - Style6" xfId="59"/>
    <cellStyle name="Comma  - Style7" xfId="60"/>
    <cellStyle name="Comma  - Style8" xfId="61"/>
    <cellStyle name="Comma [0]_laroux" xfId="62"/>
    <cellStyle name="Comma_02(2003.12.31 PBC package.040304)" xfId="63"/>
    <cellStyle name="comma-d" xfId="64"/>
    <cellStyle name="Copied" xfId="65"/>
    <cellStyle name="COST1" xfId="66"/>
    <cellStyle name="Currency [0]_353HHC" xfId="67"/>
    <cellStyle name="Currency_353HHC" xfId="68"/>
    <cellStyle name="Date" xfId="69"/>
    <cellStyle name="Entered" xfId="70"/>
    <cellStyle name="entry box" xfId="71"/>
    <cellStyle name="Euro" xfId="72"/>
    <cellStyle name="e鯪9Y_x000b_" xfId="73"/>
    <cellStyle name="Format Number Column" xfId="74"/>
    <cellStyle name="gcd" xfId="75"/>
    <cellStyle name="Grey" xfId="76"/>
    <cellStyle name="HEADER" xfId="77"/>
    <cellStyle name="Header1" xfId="78"/>
    <cellStyle name="Header2" xfId="79"/>
    <cellStyle name="Input [yellow]" xfId="80"/>
    <cellStyle name="Input Cells" xfId="81"/>
    <cellStyle name="InputArea" xfId="82"/>
    <cellStyle name="KPMG Heading 1" xfId="83"/>
    <cellStyle name="KPMG Heading 2" xfId="84"/>
    <cellStyle name="KPMG Heading 3" xfId="85"/>
    <cellStyle name="KPMG Heading 4" xfId="86"/>
    <cellStyle name="KPMG Normal" xfId="87"/>
    <cellStyle name="KPMG Normal Text" xfId="88"/>
    <cellStyle name="Lines Fill" xfId="89"/>
    <cellStyle name="Linked Cells" xfId="90"/>
    <cellStyle name="Milliers [0]_!!!GO" xfId="91"/>
    <cellStyle name="Milliers_!!!GO" xfId="92"/>
    <cellStyle name="Model" xfId="93"/>
    <cellStyle name="Monétaire [0]_!!!GO" xfId="94"/>
    <cellStyle name="Monétaire_!!!GO" xfId="95"/>
    <cellStyle name="New Times Roman" xfId="96"/>
    <cellStyle name="no dec" xfId="97"/>
    <cellStyle name="Normal - Style1" xfId="98"/>
    <cellStyle name="Normal_0105第二套审计报表定稿" xfId="99"/>
    <cellStyle name="Normal_廣朹廣電 shenjibaobiao 31.12.2000 (revised on 7.3.02)" xfId="100"/>
    <cellStyle name="Normalny_Arkusz1" xfId="101"/>
    <cellStyle name="Œ…‹æØ‚è [0.00]_Region Orders (2)" xfId="102"/>
    <cellStyle name="Œ…‹æØ‚è_Region Orders (2)" xfId="103"/>
    <cellStyle name="per.style" xfId="104"/>
    <cellStyle name="Percent [2]" xfId="105"/>
    <cellStyle name="Percent_PICC package Sept2002 (V120021005)1" xfId="106"/>
    <cellStyle name="Prefilled" xfId="107"/>
    <cellStyle name="pricing" xfId="108"/>
    <cellStyle name="PSChar" xfId="109"/>
    <cellStyle name="RevList" xfId="110"/>
    <cellStyle name="Sheet Head" xfId="111"/>
    <cellStyle name="style" xfId="112"/>
    <cellStyle name="style1" xfId="113"/>
    <cellStyle name="style2" xfId="114"/>
    <cellStyle name="subhead" xfId="115"/>
    <cellStyle name="Subtotal" xfId="116"/>
    <cellStyle name="百分比" xfId="141" builtinId="5"/>
    <cellStyle name="常规" xfId="0" builtinId="0"/>
    <cellStyle name="常规_Sheet1" xfId="117"/>
    <cellStyle name="常规_基本情况" xfId="118"/>
    <cellStyle name="超链接" xfId="119" builtinId="8"/>
    <cellStyle name="分级显示行_1_4附件二凯旋评估表" xfId="120"/>
    <cellStyle name="公司标准表" xfId="121"/>
    <cellStyle name="콤마 [0]_BOILER-CO1" xfId="134"/>
    <cellStyle name="콤마_BOILER-CO1" xfId="135"/>
    <cellStyle name="통화 [0]_BOILER-CO1" xfId="136"/>
    <cellStyle name="통화_BOILER-CO1" xfId="137"/>
    <cellStyle name="표준_0N-HANDLING " xfId="138"/>
    <cellStyle name="표준_kc-elec system check list" xfId="139"/>
    <cellStyle name="霓付 [0]_97MBO" xfId="122"/>
    <cellStyle name="霓付_97MBO" xfId="123"/>
    <cellStyle name="烹拳 [0]_97MBO" xfId="124"/>
    <cellStyle name="烹拳_97MBO" xfId="125"/>
    <cellStyle name="普通_ 白土" xfId="126"/>
    <cellStyle name="千分位[0]_ 白土" xfId="127"/>
    <cellStyle name="千分位_ 白土" xfId="128"/>
    <cellStyle name="千位[0]_ 应交税金审定表" xfId="129"/>
    <cellStyle name="千位_ 应交税金审定表" xfId="130"/>
    <cellStyle name="千位分隔" xfId="140" builtinId="3"/>
    <cellStyle name="钎霖_laroux" xfId="131"/>
    <cellStyle name="一般_NEGS" xfId="132"/>
    <cellStyle name="资产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48</xdr:row>
      <xdr:rowOff>9525</xdr:rowOff>
    </xdr:to>
    <xdr:sp macro="" textlink="">
      <xdr:nvSpPr>
        <xdr:cNvPr id="83980" name="Text Box 1"/>
        <xdr:cNvSpPr txBox="1">
          <a:spLocks noChangeArrowheads="1"/>
        </xdr:cNvSpPr>
      </xdr:nvSpPr>
      <xdr:spPr bwMode="auto">
        <a:xfrm>
          <a:off x="3276600" y="107442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136" zoomScaleNormal="159" zoomScaleSheetLayoutView="4" workbookViewId="0"/>
  </sheetViews>
  <sheetFormatPr defaultRowHeight="15.75"/>
  <sheetData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H43" sqref="H43:I43"/>
    </sheetView>
  </sheetViews>
  <sheetFormatPr defaultColWidth="7" defaultRowHeight="18" customHeight="1"/>
  <cols>
    <col min="1" max="1" width="21.375" style="18" bestFit="1" customWidth="1"/>
    <col min="2" max="2" width="4.5" style="19" bestFit="1" customWidth="1"/>
    <col min="3" max="4" width="17.125" style="16" bestFit="1" customWidth="1"/>
    <col min="5" max="5" width="8.375" style="18" bestFit="1" customWidth="1"/>
    <col min="6" max="6" width="23" style="18" bestFit="1" customWidth="1"/>
    <col min="7" max="7" width="4.625" style="19" bestFit="1" customWidth="1"/>
    <col min="8" max="9" width="20.5" style="16" bestFit="1" customWidth="1"/>
    <col min="10" max="10" width="15.625" style="18" bestFit="1" customWidth="1"/>
    <col min="11" max="16384" width="7" style="18"/>
  </cols>
  <sheetData>
    <row r="1" spans="1:10" s="14" customFormat="1" ht="18" customHeight="1">
      <c r="A1" s="12" t="s">
        <v>31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4" customFormat="1" ht="18" customHeight="1">
      <c r="A2" s="135" t="s">
        <v>23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s="15" customFormat="1" ht="18" customHeight="1">
      <c r="A3" s="137" t="s">
        <v>100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ht="18" customHeight="1">
      <c r="A4" s="138" t="e">
        <v>#REF!</v>
      </c>
      <c r="B4" s="139"/>
      <c r="C4" s="139"/>
      <c r="E4" s="17"/>
      <c r="J4" s="20" t="s">
        <v>24</v>
      </c>
    </row>
    <row r="5" spans="1:10" s="24" customFormat="1" ht="18" customHeight="1">
      <c r="A5" s="21" t="s">
        <v>15</v>
      </c>
      <c r="B5" s="21" t="s">
        <v>16</v>
      </c>
      <c r="C5" s="21" t="s">
        <v>17</v>
      </c>
      <c r="D5" s="21" t="s">
        <v>18</v>
      </c>
      <c r="E5" s="22" t="s">
        <v>25</v>
      </c>
      <c r="F5" s="23" t="s">
        <v>19</v>
      </c>
      <c r="G5" s="21" t="s">
        <v>16</v>
      </c>
      <c r="H5" s="21" t="s">
        <v>17</v>
      </c>
      <c r="I5" s="21" t="s">
        <v>18</v>
      </c>
      <c r="J5" s="21" t="s">
        <v>25</v>
      </c>
    </row>
    <row r="6" spans="1:10" s="33" customFormat="1" ht="18" customHeight="1">
      <c r="A6" s="25" t="s">
        <v>32</v>
      </c>
      <c r="B6" s="26">
        <v>1</v>
      </c>
      <c r="C6" s="27"/>
      <c r="D6" s="27"/>
      <c r="E6" s="28"/>
      <c r="F6" s="29" t="s">
        <v>20</v>
      </c>
      <c r="G6" s="30">
        <v>41</v>
      </c>
      <c r="H6" s="31"/>
      <c r="I6" s="31"/>
      <c r="J6" s="32"/>
    </row>
    <row r="7" spans="1:10" s="33" customFormat="1" ht="18" customHeight="1">
      <c r="A7" s="34" t="s">
        <v>33</v>
      </c>
      <c r="B7" s="26">
        <v>2</v>
      </c>
      <c r="C7" s="35"/>
      <c r="D7" s="35"/>
      <c r="E7" s="28"/>
      <c r="F7" s="29" t="s">
        <v>34</v>
      </c>
      <c r="G7" s="30">
        <v>42</v>
      </c>
      <c r="H7" s="35"/>
      <c r="I7" s="35"/>
      <c r="J7" s="32"/>
    </row>
    <row r="8" spans="1:10" s="33" customFormat="1" ht="18" customHeight="1">
      <c r="A8" s="34" t="s">
        <v>35</v>
      </c>
      <c r="B8" s="26">
        <v>3</v>
      </c>
      <c r="C8" s="35"/>
      <c r="D8" s="35"/>
      <c r="E8" s="36"/>
      <c r="F8" s="29" t="s">
        <v>36</v>
      </c>
      <c r="G8" s="30">
        <v>45</v>
      </c>
      <c r="H8" s="35"/>
      <c r="I8" s="35"/>
      <c r="J8" s="11"/>
    </row>
    <row r="9" spans="1:10" s="33" customFormat="1" ht="18" customHeight="1">
      <c r="A9" s="34" t="s">
        <v>37</v>
      </c>
      <c r="B9" s="26">
        <v>4</v>
      </c>
      <c r="C9" s="35"/>
      <c r="D9" s="35"/>
      <c r="E9" s="36"/>
      <c r="F9" s="29" t="s">
        <v>38</v>
      </c>
      <c r="G9" s="30">
        <v>46</v>
      </c>
      <c r="H9" s="35"/>
      <c r="I9" s="35"/>
      <c r="J9" s="11"/>
    </row>
    <row r="10" spans="1:10" s="33" customFormat="1" ht="18" customHeight="1">
      <c r="A10" s="34" t="s">
        <v>39</v>
      </c>
      <c r="B10" s="26">
        <v>5</v>
      </c>
      <c r="C10" s="35"/>
      <c r="D10" s="35"/>
      <c r="E10" s="28"/>
      <c r="F10" s="29" t="s">
        <v>40</v>
      </c>
      <c r="G10" s="30">
        <v>47</v>
      </c>
      <c r="H10" s="35"/>
      <c r="I10" s="35"/>
      <c r="J10" s="32"/>
    </row>
    <row r="11" spans="1:10" s="33" customFormat="1" ht="18" customHeight="1">
      <c r="A11" s="34" t="s">
        <v>41</v>
      </c>
      <c r="B11" s="26">
        <v>6</v>
      </c>
      <c r="C11" s="35"/>
      <c r="D11" s="35"/>
      <c r="E11" s="28"/>
      <c r="F11" s="29" t="s">
        <v>42</v>
      </c>
      <c r="G11" s="30">
        <v>48</v>
      </c>
      <c r="H11" s="35"/>
      <c r="I11" s="35"/>
      <c r="J11" s="32"/>
    </row>
    <row r="12" spans="1:10" s="33" customFormat="1" ht="18" customHeight="1">
      <c r="A12" s="34" t="s">
        <v>43</v>
      </c>
      <c r="B12" s="26">
        <v>7</v>
      </c>
      <c r="C12" s="35"/>
      <c r="D12" s="35"/>
      <c r="E12" s="28"/>
      <c r="F12" s="29" t="s">
        <v>44</v>
      </c>
      <c r="G12" s="30">
        <v>49</v>
      </c>
      <c r="H12" s="35"/>
      <c r="I12" s="35"/>
      <c r="J12" s="32"/>
    </row>
    <row r="13" spans="1:10" s="33" customFormat="1" ht="18" customHeight="1">
      <c r="A13" s="34" t="s">
        <v>45</v>
      </c>
      <c r="B13" s="26">
        <v>8</v>
      </c>
      <c r="C13" s="31"/>
      <c r="D13" s="31"/>
      <c r="E13" s="28"/>
      <c r="F13" s="29" t="s">
        <v>46</v>
      </c>
      <c r="G13" s="30">
        <v>50</v>
      </c>
      <c r="H13" s="35"/>
      <c r="I13" s="35"/>
      <c r="J13" s="32"/>
    </row>
    <row r="14" spans="1:10" s="33" customFormat="1" ht="18" customHeight="1">
      <c r="A14" s="34" t="s">
        <v>47</v>
      </c>
      <c r="B14" s="26">
        <v>9</v>
      </c>
      <c r="C14" s="31"/>
      <c r="D14" s="31"/>
      <c r="E14" s="36"/>
      <c r="F14" s="29" t="s">
        <v>48</v>
      </c>
      <c r="G14" s="30">
        <v>51</v>
      </c>
      <c r="H14" s="35"/>
      <c r="I14" s="35"/>
      <c r="J14" s="11"/>
    </row>
    <row r="15" spans="1:10" s="33" customFormat="1" ht="18" customHeight="1">
      <c r="A15" s="34" t="s">
        <v>49</v>
      </c>
      <c r="B15" s="26">
        <v>10</v>
      </c>
      <c r="C15" s="31"/>
      <c r="D15" s="31"/>
      <c r="E15" s="36"/>
      <c r="F15" s="29" t="s">
        <v>50</v>
      </c>
      <c r="G15" s="30">
        <v>52</v>
      </c>
      <c r="H15" s="35"/>
      <c r="I15" s="35"/>
      <c r="J15" s="11"/>
    </row>
    <row r="16" spans="1:10" s="33" customFormat="1" ht="18" customHeight="1">
      <c r="A16" s="34" t="s">
        <v>51</v>
      </c>
      <c r="B16" s="26">
        <v>11</v>
      </c>
      <c r="C16" s="31"/>
      <c r="D16" s="31"/>
      <c r="E16" s="36"/>
      <c r="F16" s="29" t="s">
        <v>52</v>
      </c>
      <c r="G16" s="30">
        <v>53</v>
      </c>
      <c r="H16" s="35"/>
      <c r="I16" s="35"/>
      <c r="J16" s="11"/>
    </row>
    <row r="17" spans="1:10" s="33" customFormat="1" ht="18" customHeight="1">
      <c r="A17" s="34" t="s">
        <v>53</v>
      </c>
      <c r="B17" s="26">
        <v>12</v>
      </c>
      <c r="C17" s="31"/>
      <c r="D17" s="31"/>
      <c r="E17" s="36"/>
      <c r="F17" s="29" t="s">
        <v>54</v>
      </c>
      <c r="G17" s="30">
        <v>54</v>
      </c>
      <c r="H17" s="35"/>
      <c r="I17" s="35"/>
      <c r="J17" s="11"/>
    </row>
    <row r="18" spans="1:10" s="33" customFormat="1" ht="18" customHeight="1">
      <c r="A18" s="34" t="s">
        <v>41</v>
      </c>
      <c r="B18" s="26">
        <v>13</v>
      </c>
      <c r="C18" s="31"/>
      <c r="D18" s="31"/>
      <c r="E18" s="36"/>
      <c r="F18" s="29" t="s">
        <v>55</v>
      </c>
      <c r="G18" s="30">
        <v>52</v>
      </c>
      <c r="H18" s="35"/>
      <c r="I18" s="35"/>
      <c r="J18" s="11"/>
    </row>
    <row r="19" spans="1:10" s="33" customFormat="1" ht="18" customHeight="1">
      <c r="A19" s="34" t="s">
        <v>56</v>
      </c>
      <c r="B19" s="26">
        <v>14</v>
      </c>
      <c r="C19" s="35"/>
      <c r="D19" s="35"/>
      <c r="E19" s="36"/>
      <c r="F19" s="29" t="s">
        <v>57</v>
      </c>
      <c r="G19" s="30">
        <v>53</v>
      </c>
      <c r="H19" s="35"/>
      <c r="I19" s="35"/>
      <c r="J19" s="11"/>
    </row>
    <row r="20" spans="1:10" s="33" customFormat="1" ht="18" customHeight="1">
      <c r="A20" s="34" t="s">
        <v>58</v>
      </c>
      <c r="B20" s="26">
        <v>15</v>
      </c>
      <c r="C20" s="31"/>
      <c r="D20" s="31"/>
      <c r="E20" s="36"/>
      <c r="F20" s="29" t="s">
        <v>59</v>
      </c>
      <c r="G20" s="30">
        <v>54</v>
      </c>
      <c r="H20" s="35"/>
      <c r="I20" s="35"/>
      <c r="J20" s="11"/>
    </row>
    <row r="21" spans="1:10" s="33" customFormat="1" ht="18" customHeight="1">
      <c r="A21" s="34" t="s">
        <v>60</v>
      </c>
      <c r="B21" s="26">
        <v>16</v>
      </c>
      <c r="C21" s="31"/>
      <c r="D21" s="31"/>
      <c r="E21" s="36"/>
      <c r="F21" s="37" t="s">
        <v>61</v>
      </c>
      <c r="G21" s="30">
        <v>55</v>
      </c>
      <c r="H21" s="35">
        <f>SUM(H7:H20)</f>
        <v>0</v>
      </c>
      <c r="I21" s="35">
        <f>SUM(I7:I20)</f>
        <v>0</v>
      </c>
      <c r="J21" s="11"/>
    </row>
    <row r="22" spans="1:10" s="33" customFormat="1" ht="18" customHeight="1">
      <c r="A22" s="34" t="s">
        <v>62</v>
      </c>
      <c r="B22" s="26">
        <v>17</v>
      </c>
      <c r="C22" s="31"/>
      <c r="D22" s="31"/>
      <c r="E22" s="36"/>
      <c r="F22" s="29"/>
      <c r="G22" s="30"/>
      <c r="H22" s="35"/>
      <c r="I22" s="35"/>
      <c r="J22" s="32"/>
    </row>
    <row r="23" spans="1:10" s="33" customFormat="1" ht="18" customHeight="1">
      <c r="A23" s="34" t="s">
        <v>63</v>
      </c>
      <c r="B23" s="26">
        <v>18</v>
      </c>
      <c r="C23" s="31"/>
      <c r="D23" s="31"/>
      <c r="E23" s="36"/>
      <c r="F23" s="29"/>
      <c r="G23" s="30"/>
      <c r="H23" s="35"/>
      <c r="I23" s="35"/>
      <c r="J23" s="11"/>
    </row>
    <row r="24" spans="1:10" s="33" customFormat="1" ht="18" customHeight="1">
      <c r="A24" s="34" t="s">
        <v>64</v>
      </c>
      <c r="B24" s="26">
        <v>19</v>
      </c>
      <c r="C24" s="31"/>
      <c r="D24" s="31"/>
      <c r="E24" s="36"/>
      <c r="F24" s="29" t="s">
        <v>65</v>
      </c>
      <c r="G24" s="30">
        <v>56</v>
      </c>
      <c r="H24" s="35"/>
      <c r="I24" s="35"/>
      <c r="J24" s="11"/>
    </row>
    <row r="25" spans="1:10" s="33" customFormat="1" ht="18" customHeight="1">
      <c r="A25" s="38" t="s">
        <v>0</v>
      </c>
      <c r="B25" s="26">
        <v>20</v>
      </c>
      <c r="C25" s="31">
        <f>SUM(C7:C9,C12:C16,C19:C24)</f>
        <v>0</v>
      </c>
      <c r="D25" s="31">
        <f>SUM(D7:D9,D12:D16,D19:D24)</f>
        <v>0</v>
      </c>
      <c r="E25" s="36"/>
      <c r="F25" s="29" t="s">
        <v>66</v>
      </c>
      <c r="G25" s="30">
        <v>57</v>
      </c>
      <c r="H25" s="35"/>
      <c r="I25" s="35"/>
      <c r="J25" s="11"/>
    </row>
    <row r="26" spans="1:10" s="33" customFormat="1" ht="18" customHeight="1">
      <c r="A26" s="39" t="s">
        <v>67</v>
      </c>
      <c r="B26" s="26">
        <v>21</v>
      </c>
      <c r="C26" s="31"/>
      <c r="D26" s="31"/>
      <c r="E26" s="36"/>
      <c r="F26" s="29" t="s">
        <v>68</v>
      </c>
      <c r="G26" s="30">
        <v>58</v>
      </c>
      <c r="H26" s="35"/>
      <c r="I26" s="35"/>
      <c r="J26" s="32"/>
    </row>
    <row r="27" spans="1:10" s="33" customFormat="1" ht="18" customHeight="1">
      <c r="A27" s="34" t="s">
        <v>69</v>
      </c>
      <c r="B27" s="26">
        <v>22</v>
      </c>
      <c r="C27" s="31"/>
      <c r="D27" s="31"/>
      <c r="E27" s="36"/>
      <c r="F27" s="29" t="s">
        <v>70</v>
      </c>
      <c r="G27" s="30">
        <v>59</v>
      </c>
      <c r="H27" s="35"/>
      <c r="I27" s="35"/>
      <c r="J27" s="32"/>
    </row>
    <row r="28" spans="1:10" s="33" customFormat="1" ht="18" customHeight="1">
      <c r="A28" s="34" t="s">
        <v>71</v>
      </c>
      <c r="B28" s="26">
        <v>23</v>
      </c>
      <c r="C28" s="31"/>
      <c r="D28" s="31"/>
      <c r="E28" s="28"/>
      <c r="F28" s="29" t="s">
        <v>72</v>
      </c>
      <c r="G28" s="30">
        <v>60</v>
      </c>
      <c r="H28" s="31"/>
      <c r="I28" s="31"/>
      <c r="J28" s="32"/>
    </row>
    <row r="29" spans="1:10" s="33" customFormat="1" ht="18" customHeight="1">
      <c r="A29" s="34" t="s">
        <v>73</v>
      </c>
      <c r="B29" s="26">
        <v>24</v>
      </c>
      <c r="C29" s="31"/>
      <c r="D29" s="31"/>
      <c r="E29" s="28"/>
      <c r="F29" s="29" t="s">
        <v>74</v>
      </c>
      <c r="G29" s="30">
        <v>61</v>
      </c>
      <c r="H29" s="31"/>
      <c r="I29" s="31"/>
      <c r="J29" s="32"/>
    </row>
    <row r="30" spans="1:10" s="33" customFormat="1" ht="18" customHeight="1">
      <c r="A30" s="34" t="s">
        <v>75</v>
      </c>
      <c r="B30" s="26">
        <v>25</v>
      </c>
      <c r="C30" s="31"/>
      <c r="D30" s="31"/>
      <c r="E30" s="28"/>
      <c r="F30" s="37" t="s">
        <v>76</v>
      </c>
      <c r="G30" s="30">
        <v>62</v>
      </c>
      <c r="H30" s="35">
        <f>SUM(H24:H29)</f>
        <v>0</v>
      </c>
      <c r="I30" s="35">
        <f>SUM(I24:I29)</f>
        <v>0</v>
      </c>
      <c r="J30" s="32"/>
    </row>
    <row r="31" spans="1:10" s="33" customFormat="1" ht="18" customHeight="1">
      <c r="A31" s="34" t="s">
        <v>77</v>
      </c>
      <c r="B31" s="26">
        <v>26</v>
      </c>
      <c r="C31" s="31"/>
      <c r="D31" s="31"/>
      <c r="E31" s="28"/>
      <c r="F31" s="29"/>
      <c r="G31" s="30"/>
      <c r="H31" s="35"/>
      <c r="I31" s="35"/>
      <c r="J31" s="32"/>
    </row>
    <row r="32" spans="1:10" s="33" customFormat="1" ht="18" customHeight="1">
      <c r="A32" s="34" t="s">
        <v>78</v>
      </c>
      <c r="B32" s="26">
        <v>27</v>
      </c>
      <c r="C32" s="31"/>
      <c r="D32" s="31"/>
      <c r="E32" s="28"/>
      <c r="F32" s="40" t="s">
        <v>79</v>
      </c>
      <c r="G32" s="30">
        <v>63</v>
      </c>
      <c r="H32" s="41">
        <f>H21+H30</f>
        <v>0</v>
      </c>
      <c r="I32" s="41">
        <f>I21+I30</f>
        <v>0</v>
      </c>
      <c r="J32" s="42"/>
    </row>
    <row r="33" spans="1:10" s="33" customFormat="1" ht="18" customHeight="1">
      <c r="A33" s="34" t="s">
        <v>80</v>
      </c>
      <c r="B33" s="26">
        <v>28</v>
      </c>
      <c r="C33" s="31"/>
      <c r="D33" s="31"/>
      <c r="E33" s="28"/>
      <c r="F33" s="29"/>
      <c r="G33" s="30"/>
      <c r="H33" s="35"/>
      <c r="I33" s="35"/>
      <c r="J33" s="32"/>
    </row>
    <row r="34" spans="1:10" s="33" customFormat="1" ht="18" customHeight="1">
      <c r="A34" s="34" t="s">
        <v>81</v>
      </c>
      <c r="B34" s="26">
        <v>29</v>
      </c>
      <c r="C34" s="31"/>
      <c r="D34" s="31"/>
      <c r="E34" s="28"/>
      <c r="F34" s="29"/>
      <c r="G34" s="30"/>
      <c r="H34" s="35"/>
      <c r="I34" s="35"/>
      <c r="J34" s="32"/>
    </row>
    <row r="35" spans="1:10" s="33" customFormat="1" ht="18" customHeight="1">
      <c r="A35" s="34" t="s">
        <v>82</v>
      </c>
      <c r="B35" s="26">
        <v>30</v>
      </c>
      <c r="C35" s="31"/>
      <c r="D35" s="31"/>
      <c r="E35" s="36"/>
      <c r="F35" s="29"/>
      <c r="G35" s="30"/>
      <c r="H35" s="35"/>
      <c r="I35" s="35"/>
      <c r="J35" s="32"/>
    </row>
    <row r="36" spans="1:10" s="33" customFormat="1" ht="18" customHeight="1">
      <c r="A36" s="38" t="s">
        <v>14</v>
      </c>
      <c r="B36" s="26">
        <v>31</v>
      </c>
      <c r="C36" s="31">
        <f>SUM(C31,C32,C33,C34,C35)</f>
        <v>0</v>
      </c>
      <c r="D36" s="31">
        <f>SUM(D31,D32,D33,D34,D35)</f>
        <v>0</v>
      </c>
      <c r="E36" s="36"/>
      <c r="F36" s="29"/>
      <c r="G36" s="30"/>
      <c r="H36" s="35"/>
      <c r="I36" s="35"/>
      <c r="J36" s="32"/>
    </row>
    <row r="37" spans="1:10" s="33" customFormat="1" ht="18" customHeight="1">
      <c r="A37" s="39" t="s">
        <v>83</v>
      </c>
      <c r="B37" s="26">
        <v>32</v>
      </c>
      <c r="C37" s="31">
        <f>SUM(C38:C39)</f>
        <v>0</v>
      </c>
      <c r="D37" s="31">
        <f>SUM(D38:D39)</f>
        <v>0</v>
      </c>
      <c r="E37" s="36"/>
      <c r="F37" s="29" t="s">
        <v>21</v>
      </c>
      <c r="G37" s="30">
        <v>64</v>
      </c>
      <c r="H37" s="31"/>
      <c r="I37" s="31"/>
      <c r="J37" s="32"/>
    </row>
    <row r="38" spans="1:10" s="33" customFormat="1" ht="18" customHeight="1">
      <c r="A38" s="34" t="s">
        <v>84</v>
      </c>
      <c r="B38" s="26">
        <v>33</v>
      </c>
      <c r="C38" s="31"/>
      <c r="D38" s="31"/>
      <c r="E38" s="36"/>
      <c r="F38" s="29" t="s">
        <v>85</v>
      </c>
      <c r="G38" s="30">
        <v>65</v>
      </c>
      <c r="H38" s="35"/>
      <c r="I38" s="35"/>
      <c r="J38" s="32"/>
    </row>
    <row r="39" spans="1:10" s="33" customFormat="1" ht="18" customHeight="1">
      <c r="A39" s="34" t="s">
        <v>86</v>
      </c>
      <c r="B39" s="26">
        <v>34</v>
      </c>
      <c r="C39" s="31"/>
      <c r="D39" s="31"/>
      <c r="E39" s="28"/>
      <c r="F39" s="29" t="s">
        <v>87</v>
      </c>
      <c r="G39" s="30">
        <v>66</v>
      </c>
      <c r="H39" s="35"/>
      <c r="I39" s="35"/>
      <c r="J39" s="32"/>
    </row>
    <row r="40" spans="1:10" s="33" customFormat="1" ht="18" customHeight="1">
      <c r="A40" s="39" t="s">
        <v>88</v>
      </c>
      <c r="B40" s="26">
        <v>35</v>
      </c>
      <c r="C40" s="31">
        <f>SUM(C41:C42)</f>
        <v>0</v>
      </c>
      <c r="D40" s="31">
        <f>SUM(D41:D42)</f>
        <v>0</v>
      </c>
      <c r="E40" s="28"/>
      <c r="F40" s="29" t="s">
        <v>89</v>
      </c>
      <c r="G40" s="30">
        <v>67</v>
      </c>
      <c r="H40" s="31"/>
      <c r="I40" s="31"/>
      <c r="J40" s="32"/>
    </row>
    <row r="41" spans="1:10" s="33" customFormat="1" ht="18" customHeight="1">
      <c r="A41" s="34" t="s">
        <v>90</v>
      </c>
      <c r="B41" s="26">
        <v>36</v>
      </c>
      <c r="C41" s="31"/>
      <c r="D41" s="31"/>
      <c r="E41" s="43"/>
      <c r="F41" s="29" t="s">
        <v>91</v>
      </c>
      <c r="G41" s="30">
        <v>68</v>
      </c>
      <c r="H41" s="35"/>
      <c r="I41" s="35"/>
      <c r="J41" s="11"/>
    </row>
    <row r="42" spans="1:10" s="33" customFormat="1" ht="18" customHeight="1">
      <c r="A42" s="34" t="s">
        <v>92</v>
      </c>
      <c r="B42" s="26">
        <v>37</v>
      </c>
      <c r="C42" s="31"/>
      <c r="D42" s="31"/>
      <c r="E42" s="28"/>
      <c r="F42" s="44" t="s">
        <v>93</v>
      </c>
      <c r="G42" s="30">
        <v>69</v>
      </c>
      <c r="H42" s="35"/>
      <c r="I42" s="35"/>
      <c r="J42" s="11"/>
    </row>
    <row r="43" spans="1:10" s="33" customFormat="1" ht="18" customHeight="1">
      <c r="A43" s="34" t="s">
        <v>94</v>
      </c>
      <c r="B43" s="26">
        <v>38</v>
      </c>
      <c r="C43" s="31"/>
      <c r="D43" s="31"/>
      <c r="E43" s="28"/>
      <c r="F43" s="29" t="s">
        <v>95</v>
      </c>
      <c r="G43" s="30">
        <v>70</v>
      </c>
      <c r="H43" s="35"/>
      <c r="I43" s="35"/>
      <c r="J43" s="11"/>
    </row>
    <row r="44" spans="1:10" s="33" customFormat="1" ht="18" customHeight="1">
      <c r="A44" s="34" t="s">
        <v>96</v>
      </c>
      <c r="B44" s="26">
        <v>39</v>
      </c>
      <c r="C44" s="31"/>
      <c r="D44" s="31"/>
      <c r="E44" s="28"/>
      <c r="F44" s="45" t="s">
        <v>97</v>
      </c>
      <c r="G44" s="30">
        <v>71</v>
      </c>
      <c r="H44" s="46">
        <f>SUM(H38:H43)-H41</f>
        <v>0</v>
      </c>
      <c r="I44" s="46">
        <f>SUM(I38:I43)-I41</f>
        <v>0</v>
      </c>
      <c r="J44" s="47"/>
    </row>
    <row r="45" spans="1:10" ht="18" customHeight="1">
      <c r="A45" s="48" t="s">
        <v>98</v>
      </c>
      <c r="B45" s="26">
        <v>40</v>
      </c>
      <c r="C45" s="49">
        <f>C25+C26+C36+C37+C40+C43+C44</f>
        <v>0</v>
      </c>
      <c r="D45" s="49">
        <f>D25+D26+D36+D37+D40+D43+D44</f>
        <v>0</v>
      </c>
      <c r="E45" s="50"/>
      <c r="F45" s="45" t="s">
        <v>99</v>
      </c>
      <c r="G45" s="26">
        <v>72</v>
      </c>
      <c r="H45" s="46">
        <f>H32+H44</f>
        <v>0</v>
      </c>
      <c r="I45" s="46">
        <f>I32+I44</f>
        <v>0</v>
      </c>
      <c r="J45" s="51"/>
    </row>
    <row r="46" spans="1:10" ht="18" customHeight="1">
      <c r="A46" s="52"/>
      <c r="B46" s="26"/>
      <c r="C46" s="31"/>
      <c r="D46" s="31"/>
      <c r="E46" s="53"/>
      <c r="F46" s="29" t="s">
        <v>22</v>
      </c>
      <c r="G46" s="26">
        <v>73</v>
      </c>
      <c r="H46" s="31">
        <f>H45-C45</f>
        <v>0</v>
      </c>
      <c r="I46" s="31">
        <f>I45-D45</f>
        <v>0</v>
      </c>
      <c r="J46" s="54"/>
    </row>
    <row r="47" spans="1:10" ht="18" customHeight="1">
      <c r="C47" s="55" t="s">
        <v>28</v>
      </c>
      <c r="D47" s="18"/>
      <c r="E47" s="33" t="s">
        <v>26</v>
      </c>
      <c r="H47" s="56" t="s">
        <v>27</v>
      </c>
      <c r="I47" s="18"/>
    </row>
  </sheetData>
  <mergeCells count="3">
    <mergeCell ref="A2:J2"/>
    <mergeCell ref="A3:J3"/>
    <mergeCell ref="A4:C4"/>
  </mergeCells>
  <phoneticPr fontId="6" type="noConversion"/>
  <hyperlinks>
    <hyperlink ref="A1" location="索引目录!C4" display="负债表"/>
  </hyperlinks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73"/>
  <sheetViews>
    <sheetView tabSelected="1" workbookViewId="0">
      <pane xSplit="3" ySplit="5" topLeftCell="D258" activePane="bottomRight" state="frozen"/>
      <selection pane="topRight" activeCell="D1" sqref="D1"/>
      <selection pane="bottomLeft" activeCell="A7" sqref="A7"/>
      <selection pane="bottomRight" activeCell="K6" sqref="K6"/>
    </sheetView>
  </sheetViews>
  <sheetFormatPr defaultColWidth="12.875" defaultRowHeight="23.1" customHeight="1"/>
  <cols>
    <col min="1" max="1" width="4.25" style="57" customWidth="1"/>
    <col min="2" max="2" width="9.75" style="57" customWidth="1"/>
    <col min="3" max="3" width="4.125" style="57" customWidth="1"/>
    <col min="4" max="4" width="12.875" style="57"/>
    <col min="5" max="5" width="26.125" style="57" customWidth="1"/>
    <col min="6" max="6" width="20.25" style="57" customWidth="1"/>
    <col min="7" max="7" width="5.25" style="57" customWidth="1"/>
    <col min="8" max="8" width="4.25" style="116" customWidth="1"/>
    <col min="9" max="9" width="11.25" style="57" customWidth="1"/>
    <col min="10" max="10" width="11.125" style="57" customWidth="1"/>
    <col min="11" max="11" width="12.875" style="134"/>
    <col min="12" max="13" width="12.875" style="58"/>
    <col min="14" max="14" width="14.625" style="59" customWidth="1"/>
    <col min="15" max="15" width="12.875" style="60"/>
    <col min="16" max="16" width="12.875" style="61"/>
    <col min="17" max="16384" width="12.875" style="57"/>
  </cols>
  <sheetData>
    <row r="1" spans="1:16" ht="23.1" customHeight="1">
      <c r="A1" s="147" t="s">
        <v>651</v>
      </c>
      <c r="B1" s="147"/>
      <c r="C1" s="147"/>
      <c r="D1" s="147"/>
      <c r="E1" s="147"/>
      <c r="F1" s="147"/>
      <c r="G1" s="147"/>
      <c r="H1" s="148"/>
      <c r="I1" s="147"/>
      <c r="J1" s="147"/>
      <c r="K1" s="147"/>
      <c r="L1" s="148"/>
      <c r="M1" s="148"/>
      <c r="N1" s="147"/>
      <c r="O1" s="147"/>
      <c r="P1" s="148"/>
    </row>
    <row r="2" spans="1:16" ht="23.1" customHeight="1">
      <c r="A2" s="149" t="s">
        <v>311</v>
      </c>
      <c r="B2" s="149"/>
      <c r="C2" s="149"/>
      <c r="D2" s="149"/>
      <c r="E2" s="149"/>
      <c r="F2" s="149"/>
      <c r="G2" s="149"/>
      <c r="H2" s="150"/>
      <c r="I2" s="149"/>
      <c r="J2" s="151"/>
      <c r="K2" s="151"/>
      <c r="L2" s="152"/>
      <c r="M2" s="152"/>
      <c r="N2" s="151"/>
      <c r="O2" s="151"/>
      <c r="P2" s="152"/>
    </row>
    <row r="3" spans="1:16" ht="19.5" customHeight="1">
      <c r="A3" s="153" t="s">
        <v>542</v>
      </c>
      <c r="B3" s="153" t="s">
        <v>297</v>
      </c>
      <c r="C3" s="155" t="s">
        <v>298</v>
      </c>
      <c r="D3" s="155" t="s">
        <v>649</v>
      </c>
      <c r="E3" s="157" t="s">
        <v>101</v>
      </c>
      <c r="F3" s="163" t="s">
        <v>299</v>
      </c>
      <c r="G3" s="160" t="s">
        <v>632</v>
      </c>
      <c r="H3" s="159" t="s">
        <v>300</v>
      </c>
      <c r="I3" s="160" t="s">
        <v>301</v>
      </c>
      <c r="J3" s="160" t="s">
        <v>302</v>
      </c>
      <c r="K3" s="161" t="s">
        <v>303</v>
      </c>
      <c r="L3" s="165" t="s">
        <v>30</v>
      </c>
      <c r="M3" s="165"/>
      <c r="N3" s="153" t="s">
        <v>633</v>
      </c>
      <c r="O3" s="153"/>
      <c r="P3" s="154"/>
    </row>
    <row r="4" spans="1:16" ht="18.75" customHeight="1">
      <c r="A4" s="153"/>
      <c r="B4" s="153"/>
      <c r="C4" s="156"/>
      <c r="D4" s="156"/>
      <c r="E4" s="158"/>
      <c r="F4" s="164"/>
      <c r="G4" s="153"/>
      <c r="H4" s="154"/>
      <c r="I4" s="153"/>
      <c r="J4" s="153"/>
      <c r="K4" s="162"/>
      <c r="L4" s="62" t="s">
        <v>29</v>
      </c>
      <c r="M4" s="63" t="s">
        <v>305</v>
      </c>
      <c r="N4" s="64" t="s">
        <v>29</v>
      </c>
      <c r="O4" s="65" t="s">
        <v>304</v>
      </c>
      <c r="P4" s="66" t="s">
        <v>305</v>
      </c>
    </row>
    <row r="5" spans="1:16" ht="23.1" customHeight="1">
      <c r="A5" s="141" t="s">
        <v>350</v>
      </c>
      <c r="B5" s="141"/>
      <c r="C5" s="141"/>
      <c r="D5" s="141"/>
      <c r="E5" s="141"/>
      <c r="F5" s="142"/>
      <c r="G5" s="67"/>
      <c r="H5" s="67"/>
      <c r="I5" s="67"/>
      <c r="J5" s="67"/>
      <c r="K5" s="68"/>
      <c r="L5" s="69"/>
      <c r="M5" s="69"/>
      <c r="N5" s="70"/>
      <c r="P5" s="69"/>
    </row>
    <row r="6" spans="1:16" ht="23.1" customHeight="1">
      <c r="A6" s="64">
        <v>1</v>
      </c>
      <c r="B6" s="71" t="s">
        <v>306</v>
      </c>
      <c r="C6" s="71">
        <v>15</v>
      </c>
      <c r="D6" s="71" t="s">
        <v>307</v>
      </c>
      <c r="E6" s="72" t="s">
        <v>308</v>
      </c>
      <c r="F6" s="72" t="s">
        <v>309</v>
      </c>
      <c r="G6" s="71" t="s">
        <v>310</v>
      </c>
      <c r="H6" s="73">
        <v>1</v>
      </c>
      <c r="I6" s="74">
        <v>38231</v>
      </c>
      <c r="J6" s="74">
        <v>38231</v>
      </c>
      <c r="K6" s="75">
        <v>298965</v>
      </c>
      <c r="L6" s="76">
        <v>217000</v>
      </c>
      <c r="M6" s="76">
        <v>217000</v>
      </c>
      <c r="N6" s="75">
        <v>190830</v>
      </c>
      <c r="O6" s="77">
        <v>0.1</v>
      </c>
      <c r="P6" s="76">
        <v>19080</v>
      </c>
    </row>
    <row r="7" spans="1:16" ht="23.1" customHeight="1">
      <c r="A7" s="64">
        <v>2</v>
      </c>
      <c r="B7" s="78" t="s">
        <v>315</v>
      </c>
      <c r="C7" s="66">
        <v>13</v>
      </c>
      <c r="D7" s="66" t="s">
        <v>307</v>
      </c>
      <c r="E7" s="66" t="s">
        <v>308</v>
      </c>
      <c r="F7" s="79" t="s">
        <v>316</v>
      </c>
      <c r="G7" s="64" t="s">
        <v>310</v>
      </c>
      <c r="H7" s="66">
        <v>1</v>
      </c>
      <c r="I7" s="80">
        <v>39871</v>
      </c>
      <c r="J7" s="80">
        <v>39871</v>
      </c>
      <c r="K7" s="69">
        <v>341863</v>
      </c>
      <c r="L7" s="69">
        <v>217000</v>
      </c>
      <c r="M7" s="69">
        <v>217000</v>
      </c>
      <c r="N7" s="70">
        <v>196280</v>
      </c>
      <c r="O7" s="65">
        <v>0.13</v>
      </c>
      <c r="P7" s="69">
        <v>25500</v>
      </c>
    </row>
    <row r="8" spans="1:16" ht="23.1" customHeight="1">
      <c r="A8" s="64">
        <v>3</v>
      </c>
      <c r="B8" s="78" t="s">
        <v>317</v>
      </c>
      <c r="C8" s="66">
        <v>18</v>
      </c>
      <c r="D8" s="66" t="s">
        <v>318</v>
      </c>
      <c r="E8" s="66" t="s">
        <v>319</v>
      </c>
      <c r="F8" s="79" t="s">
        <v>320</v>
      </c>
      <c r="G8" s="64" t="s">
        <v>310</v>
      </c>
      <c r="H8" s="66">
        <v>1</v>
      </c>
      <c r="I8" s="80">
        <v>38099</v>
      </c>
      <c r="J8" s="80">
        <v>38099</v>
      </c>
      <c r="K8" s="69">
        <v>198320</v>
      </c>
      <c r="L8" s="69">
        <v>203000</v>
      </c>
      <c r="M8" s="69">
        <v>203000</v>
      </c>
      <c r="N8" s="70">
        <v>172290</v>
      </c>
      <c r="O8" s="65">
        <v>0.14000000000000001</v>
      </c>
      <c r="P8" s="69">
        <v>24100</v>
      </c>
    </row>
    <row r="9" spans="1:16" ht="23.1" customHeight="1">
      <c r="A9" s="143" t="s">
        <v>543</v>
      </c>
      <c r="B9" s="143"/>
      <c r="C9" s="143"/>
      <c r="D9" s="143"/>
      <c r="E9" s="143"/>
      <c r="F9" s="143"/>
      <c r="G9" s="143"/>
      <c r="H9" s="67">
        <f>SUM(H6:H8)</f>
        <v>3</v>
      </c>
      <c r="I9" s="67"/>
      <c r="J9" s="81"/>
      <c r="K9" s="82">
        <f>SUM(K6:K8)</f>
        <v>839148</v>
      </c>
      <c r="L9" s="83">
        <f>SUM(L6:L8)</f>
        <v>637000</v>
      </c>
      <c r="M9" s="83">
        <f>SUM(M6:M8)</f>
        <v>637000</v>
      </c>
      <c r="N9" s="84">
        <f>SUM(N6:N8)</f>
        <v>559400</v>
      </c>
      <c r="O9" s="85"/>
      <c r="P9" s="83">
        <f>SUM(P6:P8)</f>
        <v>68680</v>
      </c>
    </row>
    <row r="10" spans="1:16" ht="23.1" customHeight="1">
      <c r="A10" s="143" t="s">
        <v>544</v>
      </c>
      <c r="B10" s="143"/>
      <c r="C10" s="143"/>
      <c r="D10" s="143"/>
      <c r="E10" s="143"/>
      <c r="F10" s="143"/>
      <c r="G10" s="143"/>
      <c r="H10" s="67"/>
      <c r="I10" s="67"/>
      <c r="J10" s="67"/>
      <c r="K10" s="68"/>
      <c r="L10" s="69"/>
      <c r="M10" s="69"/>
      <c r="N10" s="70"/>
      <c r="O10" s="65"/>
      <c r="P10" s="69"/>
    </row>
    <row r="11" spans="1:16" ht="23.1" customHeight="1">
      <c r="A11" s="66">
        <v>4</v>
      </c>
      <c r="B11" s="71" t="s">
        <v>221</v>
      </c>
      <c r="C11" s="71">
        <v>93</v>
      </c>
      <c r="D11" s="71" t="s">
        <v>545</v>
      </c>
      <c r="E11" s="72" t="s">
        <v>222</v>
      </c>
      <c r="F11" s="72" t="s">
        <v>323</v>
      </c>
      <c r="G11" s="86" t="s">
        <v>310</v>
      </c>
      <c r="H11" s="87">
        <v>1</v>
      </c>
      <c r="I11" s="88">
        <v>37803</v>
      </c>
      <c r="J11" s="88">
        <v>37803</v>
      </c>
      <c r="K11" s="75">
        <v>363005</v>
      </c>
      <c r="L11" s="76">
        <v>260000</v>
      </c>
      <c r="M11" s="76">
        <v>260000</v>
      </c>
      <c r="N11" s="75">
        <v>225000</v>
      </c>
      <c r="O11" s="89">
        <v>0.08</v>
      </c>
      <c r="P11" s="76">
        <v>18000</v>
      </c>
    </row>
    <row r="12" spans="1:16" ht="23.1" customHeight="1">
      <c r="A12" s="66">
        <v>5</v>
      </c>
      <c r="B12" s="71" t="s">
        <v>223</v>
      </c>
      <c r="C12" s="71">
        <v>92</v>
      </c>
      <c r="D12" s="71" t="s">
        <v>545</v>
      </c>
      <c r="E12" s="72" t="s">
        <v>144</v>
      </c>
      <c r="F12" s="72" t="s">
        <v>289</v>
      </c>
      <c r="G12" s="86" t="s">
        <v>310</v>
      </c>
      <c r="H12" s="87">
        <v>1</v>
      </c>
      <c r="I12" s="88">
        <v>38322</v>
      </c>
      <c r="J12" s="88">
        <v>38322</v>
      </c>
      <c r="K12" s="75">
        <v>258027</v>
      </c>
      <c r="L12" s="76">
        <v>200000</v>
      </c>
      <c r="M12" s="76">
        <v>200000</v>
      </c>
      <c r="N12" s="75">
        <v>152000</v>
      </c>
      <c r="O12" s="89">
        <v>0.15</v>
      </c>
      <c r="P12" s="76">
        <v>22800</v>
      </c>
    </row>
    <row r="13" spans="1:16" ht="23.1" customHeight="1">
      <c r="A13" s="66">
        <v>6</v>
      </c>
      <c r="B13" s="71" t="s">
        <v>224</v>
      </c>
      <c r="C13" s="71">
        <v>91</v>
      </c>
      <c r="D13" s="71" t="s">
        <v>546</v>
      </c>
      <c r="E13" s="72" t="s">
        <v>225</v>
      </c>
      <c r="F13" s="72" t="s">
        <v>291</v>
      </c>
      <c r="G13" s="86" t="s">
        <v>310</v>
      </c>
      <c r="H13" s="87">
        <v>1</v>
      </c>
      <c r="I13" s="88">
        <v>39661</v>
      </c>
      <c r="J13" s="88">
        <v>39661</v>
      </c>
      <c r="K13" s="75">
        <v>190826</v>
      </c>
      <c r="L13" s="76">
        <v>240000</v>
      </c>
      <c r="M13" s="76">
        <v>240000</v>
      </c>
      <c r="N13" s="75">
        <v>206000</v>
      </c>
      <c r="O13" s="89">
        <v>0.25</v>
      </c>
      <c r="P13" s="76">
        <v>51500</v>
      </c>
    </row>
    <row r="14" spans="1:16" ht="23.1" customHeight="1">
      <c r="A14" s="66">
        <v>7</v>
      </c>
      <c r="B14" s="71" t="s">
        <v>226</v>
      </c>
      <c r="C14" s="71">
        <v>90</v>
      </c>
      <c r="D14" s="71" t="s">
        <v>545</v>
      </c>
      <c r="E14" s="72" t="s">
        <v>227</v>
      </c>
      <c r="F14" s="72" t="s">
        <v>290</v>
      </c>
      <c r="G14" s="86" t="s">
        <v>310</v>
      </c>
      <c r="H14" s="87">
        <v>1</v>
      </c>
      <c r="I14" s="88">
        <v>38261</v>
      </c>
      <c r="J14" s="88">
        <v>38261</v>
      </c>
      <c r="K14" s="75">
        <v>284447</v>
      </c>
      <c r="L14" s="76">
        <v>270000</v>
      </c>
      <c r="M14" s="76">
        <v>270000</v>
      </c>
      <c r="N14" s="75">
        <v>178000</v>
      </c>
      <c r="O14" s="89">
        <v>0.12</v>
      </c>
      <c r="P14" s="76">
        <v>21360</v>
      </c>
    </row>
    <row r="15" spans="1:16" ht="23.1" customHeight="1">
      <c r="A15" s="66">
        <v>8</v>
      </c>
      <c r="B15" s="71" t="s">
        <v>228</v>
      </c>
      <c r="C15" s="71">
        <v>88</v>
      </c>
      <c r="D15" s="71" t="s">
        <v>547</v>
      </c>
      <c r="E15" s="72" t="s">
        <v>188</v>
      </c>
      <c r="F15" s="72" t="s">
        <v>292</v>
      </c>
      <c r="G15" s="86" t="s">
        <v>310</v>
      </c>
      <c r="H15" s="87">
        <v>1</v>
      </c>
      <c r="I15" s="88">
        <v>39904</v>
      </c>
      <c r="J15" s="88">
        <v>39904</v>
      </c>
      <c r="K15" s="75">
        <v>191276</v>
      </c>
      <c r="L15" s="76">
        <v>210000</v>
      </c>
      <c r="M15" s="76">
        <v>210000</v>
      </c>
      <c r="N15" s="75">
        <v>165000</v>
      </c>
      <c r="O15" s="89">
        <v>0.25</v>
      </c>
      <c r="P15" s="76">
        <v>41250</v>
      </c>
    </row>
    <row r="16" spans="1:16" ht="23.1" customHeight="1">
      <c r="A16" s="66">
        <v>9</v>
      </c>
      <c r="B16" s="71" t="s">
        <v>229</v>
      </c>
      <c r="C16" s="71">
        <v>89</v>
      </c>
      <c r="D16" s="71" t="s">
        <v>324</v>
      </c>
      <c r="E16" s="72" t="s">
        <v>230</v>
      </c>
      <c r="F16" s="72" t="s">
        <v>325</v>
      </c>
      <c r="G16" s="86" t="s">
        <v>310</v>
      </c>
      <c r="H16" s="87">
        <v>1</v>
      </c>
      <c r="I16" s="88">
        <v>39417</v>
      </c>
      <c r="J16" s="88">
        <v>39417</v>
      </c>
      <c r="K16" s="75">
        <v>98555</v>
      </c>
      <c r="L16" s="76">
        <v>200000</v>
      </c>
      <c r="M16" s="76">
        <v>200000</v>
      </c>
      <c r="N16" s="75">
        <v>155000</v>
      </c>
      <c r="O16" s="89">
        <v>0.14000000000000001</v>
      </c>
      <c r="P16" s="76">
        <v>21700</v>
      </c>
    </row>
    <row r="17" spans="1:16" ht="23.1" customHeight="1">
      <c r="A17" s="66">
        <v>10</v>
      </c>
      <c r="B17" s="90" t="s">
        <v>231</v>
      </c>
      <c r="C17" s="66">
        <v>26</v>
      </c>
      <c r="D17" s="66" t="s">
        <v>321</v>
      </c>
      <c r="E17" s="66" t="s">
        <v>204</v>
      </c>
      <c r="F17" s="90" t="s">
        <v>322</v>
      </c>
      <c r="G17" s="64" t="s">
        <v>310</v>
      </c>
      <c r="H17" s="66">
        <v>1</v>
      </c>
      <c r="I17" s="80">
        <v>39022</v>
      </c>
      <c r="J17" s="80">
        <v>39022</v>
      </c>
      <c r="K17" s="69">
        <v>294421</v>
      </c>
      <c r="L17" s="69">
        <v>250000</v>
      </c>
      <c r="M17" s="69">
        <v>250000</v>
      </c>
      <c r="N17" s="70">
        <v>205000</v>
      </c>
      <c r="O17" s="65">
        <v>0.1</v>
      </c>
      <c r="P17" s="69">
        <v>20500</v>
      </c>
    </row>
    <row r="18" spans="1:16" ht="23.1" customHeight="1">
      <c r="A18" s="140" t="s">
        <v>548</v>
      </c>
      <c r="B18" s="141"/>
      <c r="C18" s="141"/>
      <c r="D18" s="141"/>
      <c r="E18" s="141"/>
      <c r="F18" s="141"/>
      <c r="G18" s="141"/>
      <c r="H18" s="67">
        <f>SUM(H11:H17)</f>
        <v>7</v>
      </c>
      <c r="I18" s="91"/>
      <c r="J18" s="91"/>
      <c r="K18" s="83">
        <f>SUM(K11:K17)</f>
        <v>1680557</v>
      </c>
      <c r="L18" s="83">
        <f>SUM(L11:L17)</f>
        <v>1630000</v>
      </c>
      <c r="M18" s="83">
        <f>SUM(M11:M17)</f>
        <v>1630000</v>
      </c>
      <c r="N18" s="84">
        <f>SUM(N11:N17)</f>
        <v>1286000</v>
      </c>
      <c r="O18" s="85"/>
      <c r="P18" s="83">
        <f>SUM(P11:P17)</f>
        <v>197110</v>
      </c>
    </row>
    <row r="19" spans="1:16" ht="23.1" customHeight="1">
      <c r="A19" s="140" t="s">
        <v>549</v>
      </c>
      <c r="B19" s="141"/>
      <c r="C19" s="141"/>
      <c r="D19" s="141"/>
      <c r="E19" s="141"/>
      <c r="F19" s="141"/>
      <c r="G19" s="141"/>
      <c r="H19" s="67"/>
      <c r="I19" s="67"/>
      <c r="J19" s="67"/>
      <c r="K19" s="68"/>
      <c r="L19" s="69"/>
      <c r="M19" s="69"/>
      <c r="N19" s="70"/>
      <c r="O19" s="65"/>
      <c r="P19" s="69"/>
    </row>
    <row r="20" spans="1:16" ht="23.1" customHeight="1">
      <c r="A20" s="66">
        <v>11</v>
      </c>
      <c r="B20" s="71" t="s">
        <v>326</v>
      </c>
      <c r="C20" s="71">
        <v>4</v>
      </c>
      <c r="D20" s="71" t="s">
        <v>550</v>
      </c>
      <c r="E20" s="72" t="s">
        <v>144</v>
      </c>
      <c r="F20" s="72" t="s">
        <v>288</v>
      </c>
      <c r="G20" s="86" t="s">
        <v>310</v>
      </c>
      <c r="H20" s="87">
        <v>1</v>
      </c>
      <c r="I20" s="88">
        <v>37773</v>
      </c>
      <c r="J20" s="88">
        <v>37773</v>
      </c>
      <c r="K20" s="75">
        <v>261341</v>
      </c>
      <c r="L20" s="76">
        <v>229800</v>
      </c>
      <c r="M20" s="76">
        <v>229800</v>
      </c>
      <c r="N20" s="75">
        <v>179807</v>
      </c>
      <c r="O20" s="89">
        <v>0.08</v>
      </c>
      <c r="P20" s="76">
        <v>14380</v>
      </c>
    </row>
    <row r="21" spans="1:16" ht="23.1" customHeight="1">
      <c r="A21" s="66">
        <v>12</v>
      </c>
      <c r="B21" s="71" t="s">
        <v>212</v>
      </c>
      <c r="C21" s="71">
        <v>3</v>
      </c>
      <c r="D21" s="71" t="s">
        <v>550</v>
      </c>
      <c r="E21" s="72" t="s">
        <v>213</v>
      </c>
      <c r="F21" s="72" t="s">
        <v>327</v>
      </c>
      <c r="G21" s="86" t="s">
        <v>310</v>
      </c>
      <c r="H21" s="87">
        <v>1</v>
      </c>
      <c r="I21" s="88">
        <v>37347</v>
      </c>
      <c r="J21" s="88">
        <v>37347</v>
      </c>
      <c r="K21" s="75">
        <v>204912</v>
      </c>
      <c r="L21" s="76">
        <v>296000</v>
      </c>
      <c r="M21" s="76">
        <v>296000</v>
      </c>
      <c r="N21" s="75">
        <v>184000</v>
      </c>
      <c r="O21" s="89">
        <v>0.05</v>
      </c>
      <c r="P21" s="76">
        <v>9200</v>
      </c>
    </row>
    <row r="22" spans="1:16" ht="23.1" customHeight="1">
      <c r="A22" s="66">
        <v>13</v>
      </c>
      <c r="B22" s="71" t="s">
        <v>214</v>
      </c>
      <c r="C22" s="71">
        <v>2</v>
      </c>
      <c r="D22" s="71" t="s">
        <v>550</v>
      </c>
      <c r="E22" s="72" t="s">
        <v>215</v>
      </c>
      <c r="F22" s="72" t="s">
        <v>328</v>
      </c>
      <c r="G22" s="86" t="s">
        <v>310</v>
      </c>
      <c r="H22" s="87">
        <v>1</v>
      </c>
      <c r="I22" s="88">
        <v>37681</v>
      </c>
      <c r="J22" s="88">
        <v>37681</v>
      </c>
      <c r="K22" s="75">
        <v>246745</v>
      </c>
      <c r="L22" s="76">
        <v>296000</v>
      </c>
      <c r="M22" s="76">
        <v>296000</v>
      </c>
      <c r="N22" s="75">
        <v>235000</v>
      </c>
      <c r="O22" s="89">
        <v>0.08</v>
      </c>
      <c r="P22" s="76">
        <v>18800</v>
      </c>
    </row>
    <row r="23" spans="1:16" ht="23.1" customHeight="1">
      <c r="A23" s="66">
        <v>14</v>
      </c>
      <c r="B23" s="71" t="s">
        <v>216</v>
      </c>
      <c r="C23" s="71">
        <v>6</v>
      </c>
      <c r="D23" s="71" t="s">
        <v>551</v>
      </c>
      <c r="E23" s="72" t="s">
        <v>150</v>
      </c>
      <c r="F23" s="72" t="s">
        <v>329</v>
      </c>
      <c r="G23" s="86" t="s">
        <v>310</v>
      </c>
      <c r="H23" s="87">
        <v>1</v>
      </c>
      <c r="I23" s="88">
        <v>37712</v>
      </c>
      <c r="J23" s="88">
        <v>37712</v>
      </c>
      <c r="K23" s="75"/>
      <c r="L23" s="76">
        <v>230000</v>
      </c>
      <c r="M23" s="76">
        <v>230000</v>
      </c>
      <c r="N23" s="75">
        <v>183600</v>
      </c>
      <c r="O23" s="89">
        <v>0.05</v>
      </c>
      <c r="P23" s="76">
        <v>9180</v>
      </c>
    </row>
    <row r="24" spans="1:16" ht="23.1" customHeight="1">
      <c r="A24" s="66">
        <v>15</v>
      </c>
      <c r="B24" s="71" t="s">
        <v>217</v>
      </c>
      <c r="C24" s="71">
        <v>7</v>
      </c>
      <c r="D24" s="71" t="s">
        <v>324</v>
      </c>
      <c r="E24" s="72" t="s">
        <v>330</v>
      </c>
      <c r="F24" s="72" t="s">
        <v>331</v>
      </c>
      <c r="G24" s="86" t="s">
        <v>310</v>
      </c>
      <c r="H24" s="87">
        <v>1</v>
      </c>
      <c r="I24" s="88">
        <v>38991</v>
      </c>
      <c r="J24" s="88">
        <v>38991</v>
      </c>
      <c r="K24" s="75">
        <v>160130</v>
      </c>
      <c r="L24" s="76">
        <v>140000</v>
      </c>
      <c r="M24" s="76">
        <v>140000</v>
      </c>
      <c r="N24" s="75">
        <v>108500</v>
      </c>
      <c r="O24" s="89">
        <v>0.15</v>
      </c>
      <c r="P24" s="76">
        <v>16270</v>
      </c>
    </row>
    <row r="25" spans="1:16" ht="23.1" customHeight="1">
      <c r="A25" s="66">
        <v>16</v>
      </c>
      <c r="B25" s="71" t="s">
        <v>218</v>
      </c>
      <c r="C25" s="71">
        <v>8</v>
      </c>
      <c r="D25" s="71" t="s">
        <v>332</v>
      </c>
      <c r="E25" s="72" t="s">
        <v>219</v>
      </c>
      <c r="F25" s="72" t="s">
        <v>333</v>
      </c>
      <c r="G25" s="86" t="s">
        <v>310</v>
      </c>
      <c r="H25" s="87">
        <v>1</v>
      </c>
      <c r="I25" s="88">
        <v>39417</v>
      </c>
      <c r="J25" s="88">
        <v>39417</v>
      </c>
      <c r="K25" s="75"/>
      <c r="L25" s="76">
        <v>298000</v>
      </c>
      <c r="M25" s="76">
        <v>298000</v>
      </c>
      <c r="N25" s="75">
        <v>238500</v>
      </c>
      <c r="O25" s="89">
        <v>0.1</v>
      </c>
      <c r="P25" s="76">
        <v>23850</v>
      </c>
    </row>
    <row r="26" spans="1:16" ht="23.1" customHeight="1">
      <c r="A26" s="66">
        <v>17</v>
      </c>
      <c r="B26" s="71" t="s">
        <v>220</v>
      </c>
      <c r="C26" s="71">
        <v>5</v>
      </c>
      <c r="D26" s="71" t="s">
        <v>550</v>
      </c>
      <c r="E26" s="72" t="s">
        <v>213</v>
      </c>
      <c r="F26" s="72" t="s">
        <v>334</v>
      </c>
      <c r="G26" s="86" t="s">
        <v>310</v>
      </c>
      <c r="H26" s="87">
        <v>1</v>
      </c>
      <c r="I26" s="88">
        <v>36678</v>
      </c>
      <c r="J26" s="88">
        <v>36678</v>
      </c>
      <c r="K26" s="75">
        <v>268461</v>
      </c>
      <c r="L26" s="76">
        <v>296000</v>
      </c>
      <c r="M26" s="76">
        <v>296000</v>
      </c>
      <c r="N26" s="75">
        <v>162000</v>
      </c>
      <c r="O26" s="89">
        <v>0.05</v>
      </c>
      <c r="P26" s="76">
        <v>8100</v>
      </c>
    </row>
    <row r="27" spans="1:16" ht="23.1" customHeight="1">
      <c r="A27" s="143" t="s">
        <v>548</v>
      </c>
      <c r="B27" s="143"/>
      <c r="C27" s="143"/>
      <c r="D27" s="143"/>
      <c r="E27" s="143"/>
      <c r="F27" s="143"/>
      <c r="G27" s="143"/>
      <c r="H27" s="67">
        <f>SUM(H20:H26)</f>
        <v>7</v>
      </c>
      <c r="I27" s="80"/>
      <c r="J27" s="80"/>
      <c r="K27" s="83">
        <f>SUM(K20:K26)</f>
        <v>1141589</v>
      </c>
      <c r="L27" s="83">
        <f t="shared" ref="L27:N27" si="0">SUM(L20:L26)</f>
        <v>1785800</v>
      </c>
      <c r="M27" s="83">
        <f t="shared" si="0"/>
        <v>1785800</v>
      </c>
      <c r="N27" s="83">
        <f t="shared" si="0"/>
        <v>1291407</v>
      </c>
      <c r="O27" s="85"/>
      <c r="P27" s="83">
        <f>SUM(P20:P26)</f>
        <v>99780</v>
      </c>
    </row>
    <row r="28" spans="1:16" ht="23.1" customHeight="1">
      <c r="A28" s="143" t="s">
        <v>552</v>
      </c>
      <c r="B28" s="143"/>
      <c r="C28" s="143"/>
      <c r="D28" s="143"/>
      <c r="E28" s="143"/>
      <c r="F28" s="143"/>
      <c r="G28" s="143"/>
      <c r="H28" s="67"/>
      <c r="I28" s="67"/>
      <c r="J28" s="67"/>
      <c r="K28" s="68"/>
      <c r="L28" s="69"/>
      <c r="M28" s="69"/>
      <c r="N28" s="70"/>
      <c r="O28" s="65"/>
      <c r="P28" s="69"/>
    </row>
    <row r="29" spans="1:16" ht="31.5" customHeight="1">
      <c r="A29" s="66">
        <v>18</v>
      </c>
      <c r="B29" s="71" t="s">
        <v>232</v>
      </c>
      <c r="C29" s="71">
        <v>24</v>
      </c>
      <c r="D29" s="71" t="s">
        <v>550</v>
      </c>
      <c r="E29" s="72" t="s">
        <v>233</v>
      </c>
      <c r="F29" s="72" t="s">
        <v>295</v>
      </c>
      <c r="G29" s="86" t="s">
        <v>310</v>
      </c>
      <c r="H29" s="87">
        <v>1</v>
      </c>
      <c r="I29" s="88">
        <v>38838</v>
      </c>
      <c r="J29" s="88">
        <v>38838</v>
      </c>
      <c r="K29" s="75">
        <v>279124</v>
      </c>
      <c r="L29" s="76">
        <v>240000</v>
      </c>
      <c r="M29" s="76">
        <v>240000</v>
      </c>
      <c r="N29" s="75">
        <v>178500</v>
      </c>
      <c r="O29" s="89">
        <v>0.08</v>
      </c>
      <c r="P29" s="76">
        <v>14280</v>
      </c>
    </row>
    <row r="30" spans="1:16" ht="23.1" customHeight="1">
      <c r="A30" s="66">
        <v>19</v>
      </c>
      <c r="B30" s="71" t="s">
        <v>234</v>
      </c>
      <c r="C30" s="71">
        <v>23</v>
      </c>
      <c r="D30" s="71" t="s">
        <v>324</v>
      </c>
      <c r="E30" s="72" t="s">
        <v>235</v>
      </c>
      <c r="F30" s="72" t="s">
        <v>294</v>
      </c>
      <c r="G30" s="86" t="s">
        <v>310</v>
      </c>
      <c r="H30" s="87">
        <v>1</v>
      </c>
      <c r="I30" s="88">
        <v>39234</v>
      </c>
      <c r="J30" s="88">
        <v>39234</v>
      </c>
      <c r="K30" s="75">
        <v>132260</v>
      </c>
      <c r="L30" s="76">
        <v>140000</v>
      </c>
      <c r="M30" s="76">
        <v>140000</v>
      </c>
      <c r="N30" s="75">
        <v>106500</v>
      </c>
      <c r="O30" s="89">
        <v>0.15</v>
      </c>
      <c r="P30" s="76">
        <v>15980</v>
      </c>
    </row>
    <row r="31" spans="1:16" ht="23.1" customHeight="1">
      <c r="A31" s="66">
        <v>20</v>
      </c>
      <c r="B31" s="71" t="s">
        <v>236</v>
      </c>
      <c r="C31" s="71">
        <v>22</v>
      </c>
      <c r="D31" s="71" t="s">
        <v>553</v>
      </c>
      <c r="E31" s="72" t="s">
        <v>144</v>
      </c>
      <c r="F31" s="72" t="s">
        <v>293</v>
      </c>
      <c r="G31" s="86" t="s">
        <v>310</v>
      </c>
      <c r="H31" s="87">
        <v>1</v>
      </c>
      <c r="I31" s="88">
        <v>37742</v>
      </c>
      <c r="J31" s="88">
        <v>37742</v>
      </c>
      <c r="K31" s="75">
        <v>204904</v>
      </c>
      <c r="L31" s="76">
        <v>200000</v>
      </c>
      <c r="M31" s="76">
        <v>200000</v>
      </c>
      <c r="N31" s="75">
        <v>153500</v>
      </c>
      <c r="O31" s="89">
        <v>0.08</v>
      </c>
      <c r="P31" s="76">
        <v>12280</v>
      </c>
    </row>
    <row r="32" spans="1:16" ht="23.1" customHeight="1">
      <c r="A32" s="66">
        <v>21</v>
      </c>
      <c r="B32" s="71" t="s">
        <v>237</v>
      </c>
      <c r="C32" s="71">
        <v>21</v>
      </c>
      <c r="D32" s="71" t="s">
        <v>554</v>
      </c>
      <c r="E32" s="72" t="s">
        <v>238</v>
      </c>
      <c r="F32" s="72" t="s">
        <v>646</v>
      </c>
      <c r="G32" s="86" t="s">
        <v>310</v>
      </c>
      <c r="H32" s="87">
        <v>1</v>
      </c>
      <c r="I32" s="88">
        <v>38961</v>
      </c>
      <c r="J32" s="88">
        <v>38961</v>
      </c>
      <c r="K32" s="75">
        <v>217785</v>
      </c>
      <c r="L32" s="76">
        <v>199800</v>
      </c>
      <c r="M32" s="76">
        <v>199800</v>
      </c>
      <c r="N32" s="75">
        <v>154800</v>
      </c>
      <c r="O32" s="89">
        <v>0.15</v>
      </c>
      <c r="P32" s="76">
        <v>23220</v>
      </c>
    </row>
    <row r="33" spans="1:16" ht="23.1" customHeight="1">
      <c r="A33" s="66">
        <v>22</v>
      </c>
      <c r="B33" s="71" t="s">
        <v>239</v>
      </c>
      <c r="C33" s="71">
        <v>20</v>
      </c>
      <c r="D33" s="71" t="s">
        <v>553</v>
      </c>
      <c r="E33" s="72" t="s">
        <v>152</v>
      </c>
      <c r="F33" s="92" t="s">
        <v>555</v>
      </c>
      <c r="G33" s="86" t="s">
        <v>310</v>
      </c>
      <c r="H33" s="87">
        <v>1</v>
      </c>
      <c r="I33" s="88">
        <v>37316</v>
      </c>
      <c r="J33" s="88">
        <v>37316</v>
      </c>
      <c r="K33" s="75">
        <v>277046</v>
      </c>
      <c r="L33" s="76">
        <v>200000</v>
      </c>
      <c r="M33" s="76">
        <v>200000</v>
      </c>
      <c r="N33" s="75">
        <v>148000</v>
      </c>
      <c r="O33" s="89">
        <v>0.08</v>
      </c>
      <c r="P33" s="76">
        <v>11840</v>
      </c>
    </row>
    <row r="34" spans="1:16" ht="23.1" customHeight="1">
      <c r="A34" s="143" t="s">
        <v>556</v>
      </c>
      <c r="B34" s="143"/>
      <c r="C34" s="143"/>
      <c r="D34" s="143"/>
      <c r="E34" s="143"/>
      <c r="F34" s="143"/>
      <c r="G34" s="143"/>
      <c r="H34" s="67">
        <f>SUM(H29:H33)</f>
        <v>5</v>
      </c>
      <c r="I34" s="80"/>
      <c r="J34" s="80"/>
      <c r="K34" s="83">
        <f>SUM(K29:K33)</f>
        <v>1111119</v>
      </c>
      <c r="L34" s="83">
        <f>SUM(L29:L33)</f>
        <v>979800</v>
      </c>
      <c r="M34" s="83">
        <f t="shared" ref="M34" si="1">L34</f>
        <v>979800</v>
      </c>
      <c r="N34" s="84">
        <f>SUM(N29:N33)</f>
        <v>741300</v>
      </c>
      <c r="O34" s="85"/>
      <c r="P34" s="83">
        <f>SUM(P29:P33)</f>
        <v>77600</v>
      </c>
    </row>
    <row r="35" spans="1:16" ht="23.1" customHeight="1">
      <c r="A35" s="143" t="s">
        <v>557</v>
      </c>
      <c r="B35" s="143"/>
      <c r="C35" s="143"/>
      <c r="D35" s="143"/>
      <c r="E35" s="143"/>
      <c r="F35" s="143"/>
      <c r="G35" s="143"/>
      <c r="H35" s="67"/>
      <c r="I35" s="67"/>
      <c r="J35" s="67"/>
      <c r="K35" s="68"/>
      <c r="L35" s="69"/>
      <c r="M35" s="69"/>
      <c r="N35" s="70"/>
      <c r="O35" s="65"/>
      <c r="P35" s="69"/>
    </row>
    <row r="36" spans="1:16" ht="23.1" customHeight="1">
      <c r="A36" s="66">
        <v>23</v>
      </c>
      <c r="B36" s="71" t="s">
        <v>335</v>
      </c>
      <c r="C36" s="71">
        <v>246</v>
      </c>
      <c r="D36" s="71" t="s">
        <v>558</v>
      </c>
      <c r="E36" s="72" t="s">
        <v>240</v>
      </c>
      <c r="F36" s="72" t="s">
        <v>336</v>
      </c>
      <c r="G36" s="86" t="s">
        <v>310</v>
      </c>
      <c r="H36" s="87">
        <v>1</v>
      </c>
      <c r="I36" s="88">
        <v>39753</v>
      </c>
      <c r="J36" s="88">
        <v>39753</v>
      </c>
      <c r="K36" s="75">
        <v>141491</v>
      </c>
      <c r="L36" s="76">
        <v>120000</v>
      </c>
      <c r="M36" s="76">
        <v>120000</v>
      </c>
      <c r="N36" s="75">
        <v>98000</v>
      </c>
      <c r="O36" s="89">
        <v>0.25</v>
      </c>
      <c r="P36" s="76">
        <v>24500</v>
      </c>
    </row>
    <row r="37" spans="1:16" ht="23.1" customHeight="1">
      <c r="A37" s="66">
        <v>24</v>
      </c>
      <c r="B37" s="71" t="s">
        <v>241</v>
      </c>
      <c r="C37" s="71">
        <v>245</v>
      </c>
      <c r="D37" s="71" t="s">
        <v>559</v>
      </c>
      <c r="E37" s="72" t="s">
        <v>242</v>
      </c>
      <c r="F37" s="72" t="s">
        <v>337</v>
      </c>
      <c r="G37" s="86" t="s">
        <v>310</v>
      </c>
      <c r="H37" s="87">
        <v>1</v>
      </c>
      <c r="I37" s="88">
        <v>40513</v>
      </c>
      <c r="J37" s="88">
        <v>40513</v>
      </c>
      <c r="K37" s="75"/>
      <c r="L37" s="76">
        <v>68000</v>
      </c>
      <c r="M37" s="76">
        <v>68000</v>
      </c>
      <c r="N37" s="75">
        <v>58000</v>
      </c>
      <c r="O37" s="89">
        <v>0.15</v>
      </c>
      <c r="P37" s="76">
        <v>8700</v>
      </c>
    </row>
    <row r="38" spans="1:16" ht="23.1" customHeight="1">
      <c r="A38" s="66">
        <v>25</v>
      </c>
      <c r="B38" s="71" t="s">
        <v>243</v>
      </c>
      <c r="C38" s="71">
        <v>244</v>
      </c>
      <c r="D38" s="71" t="s">
        <v>338</v>
      </c>
      <c r="E38" s="72" t="s">
        <v>244</v>
      </c>
      <c r="F38" s="72" t="s">
        <v>339</v>
      </c>
      <c r="G38" s="86" t="s">
        <v>310</v>
      </c>
      <c r="H38" s="87">
        <v>1</v>
      </c>
      <c r="I38" s="88">
        <v>38687</v>
      </c>
      <c r="J38" s="88">
        <v>38687</v>
      </c>
      <c r="K38" s="75"/>
      <c r="L38" s="76">
        <v>150000</v>
      </c>
      <c r="M38" s="76">
        <v>150000</v>
      </c>
      <c r="N38" s="75">
        <v>110000</v>
      </c>
      <c r="O38" s="89">
        <v>0.05</v>
      </c>
      <c r="P38" s="76">
        <v>5500</v>
      </c>
    </row>
    <row r="39" spans="1:16" ht="23.1" customHeight="1">
      <c r="A39" s="66">
        <v>26</v>
      </c>
      <c r="B39" s="71" t="s">
        <v>245</v>
      </c>
      <c r="C39" s="71">
        <v>243</v>
      </c>
      <c r="D39" s="71" t="s">
        <v>560</v>
      </c>
      <c r="E39" s="72" t="s">
        <v>246</v>
      </c>
      <c r="F39" s="72" t="s">
        <v>340</v>
      </c>
      <c r="G39" s="86" t="s">
        <v>310</v>
      </c>
      <c r="H39" s="87">
        <v>1</v>
      </c>
      <c r="I39" s="88">
        <v>39783</v>
      </c>
      <c r="J39" s="88">
        <v>39783</v>
      </c>
      <c r="K39" s="75">
        <v>121685</v>
      </c>
      <c r="L39" s="76">
        <v>70000</v>
      </c>
      <c r="M39" s="76">
        <v>70000</v>
      </c>
      <c r="N39" s="75">
        <v>68000</v>
      </c>
      <c r="O39" s="89">
        <v>0.15</v>
      </c>
      <c r="P39" s="76">
        <v>10200</v>
      </c>
    </row>
    <row r="40" spans="1:16" ht="23.1" customHeight="1">
      <c r="A40" s="143" t="s">
        <v>556</v>
      </c>
      <c r="B40" s="143"/>
      <c r="C40" s="143"/>
      <c r="D40" s="143"/>
      <c r="E40" s="143"/>
      <c r="F40" s="143"/>
      <c r="G40" s="143"/>
      <c r="H40" s="67">
        <f>SUM(H36:H39)</f>
        <v>4</v>
      </c>
      <c r="I40" s="91"/>
      <c r="J40" s="91"/>
      <c r="K40" s="83">
        <f>SUM(K36:K39)</f>
        <v>263176</v>
      </c>
      <c r="L40" s="83">
        <f t="shared" ref="L40:N40" si="2">SUM(L36:L39)</f>
        <v>408000</v>
      </c>
      <c r="M40" s="83">
        <f t="shared" si="2"/>
        <v>408000</v>
      </c>
      <c r="N40" s="83">
        <f t="shared" si="2"/>
        <v>334000</v>
      </c>
      <c r="O40" s="85"/>
      <c r="P40" s="83">
        <f>SUM(P36:P39)</f>
        <v>48900</v>
      </c>
    </row>
    <row r="41" spans="1:16" ht="23.1" customHeight="1">
      <c r="A41" s="140" t="s">
        <v>561</v>
      </c>
      <c r="B41" s="141"/>
      <c r="C41" s="141"/>
      <c r="D41" s="141"/>
      <c r="E41" s="141"/>
      <c r="F41" s="141"/>
      <c r="G41" s="142"/>
      <c r="H41" s="93"/>
      <c r="I41" s="94"/>
      <c r="J41" s="93"/>
      <c r="K41" s="95"/>
      <c r="L41" s="69"/>
      <c r="M41" s="69"/>
      <c r="N41" s="70"/>
      <c r="O41" s="65"/>
      <c r="P41" s="69"/>
    </row>
    <row r="42" spans="1:16" ht="23.1" customHeight="1">
      <c r="A42" s="66">
        <v>27</v>
      </c>
      <c r="B42" s="71" t="s">
        <v>341</v>
      </c>
      <c r="C42" s="71">
        <v>117</v>
      </c>
      <c r="D42" s="71" t="s">
        <v>562</v>
      </c>
      <c r="E42" s="72" t="s">
        <v>188</v>
      </c>
      <c r="F42" s="72" t="s">
        <v>278</v>
      </c>
      <c r="G42" s="86" t="s">
        <v>310</v>
      </c>
      <c r="H42" s="87">
        <v>1</v>
      </c>
      <c r="I42" s="88">
        <v>39904</v>
      </c>
      <c r="J42" s="88">
        <v>39904</v>
      </c>
      <c r="K42" s="75">
        <v>265499</v>
      </c>
      <c r="L42" s="76">
        <v>200000</v>
      </c>
      <c r="M42" s="76">
        <v>200000</v>
      </c>
      <c r="N42" s="75">
        <v>165500</v>
      </c>
      <c r="O42" s="89">
        <v>0.3</v>
      </c>
      <c r="P42" s="76">
        <v>49650</v>
      </c>
    </row>
    <row r="43" spans="1:16" ht="23.1" customHeight="1">
      <c r="A43" s="66">
        <v>28</v>
      </c>
      <c r="B43" s="71" t="s">
        <v>312</v>
      </c>
      <c r="C43" s="71">
        <v>110</v>
      </c>
      <c r="D43" s="71" t="s">
        <v>563</v>
      </c>
      <c r="E43" s="72" t="s">
        <v>189</v>
      </c>
      <c r="F43" s="72" t="s">
        <v>280</v>
      </c>
      <c r="G43" s="86" t="s">
        <v>310</v>
      </c>
      <c r="H43" s="87">
        <v>1</v>
      </c>
      <c r="I43" s="88">
        <v>38869</v>
      </c>
      <c r="J43" s="88">
        <v>38869</v>
      </c>
      <c r="K43" s="75"/>
      <c r="L43" s="76">
        <v>183000</v>
      </c>
      <c r="M43" s="76">
        <v>183000</v>
      </c>
      <c r="N43" s="75">
        <v>145000</v>
      </c>
      <c r="O43" s="89">
        <v>0.15</v>
      </c>
      <c r="P43" s="76">
        <v>21750</v>
      </c>
    </row>
    <row r="44" spans="1:16" ht="23.1" customHeight="1">
      <c r="A44" s="66">
        <v>29</v>
      </c>
      <c r="B44" s="71" t="s">
        <v>313</v>
      </c>
      <c r="C44" s="71">
        <v>109</v>
      </c>
      <c r="D44" s="71" t="s">
        <v>564</v>
      </c>
      <c r="E44" s="72" t="s">
        <v>190</v>
      </c>
      <c r="F44" s="72" t="s">
        <v>342</v>
      </c>
      <c r="G44" s="86" t="s">
        <v>310</v>
      </c>
      <c r="H44" s="87">
        <v>1</v>
      </c>
      <c r="I44" s="88">
        <v>39539</v>
      </c>
      <c r="J44" s="88">
        <v>39539</v>
      </c>
      <c r="K44" s="75">
        <v>242768</v>
      </c>
      <c r="L44" s="76">
        <v>199300</v>
      </c>
      <c r="M44" s="76">
        <v>199300</v>
      </c>
      <c r="N44" s="75">
        <v>152450</v>
      </c>
      <c r="O44" s="89">
        <v>0.22</v>
      </c>
      <c r="P44" s="76">
        <v>33540</v>
      </c>
    </row>
    <row r="45" spans="1:16" ht="23.1" customHeight="1">
      <c r="A45" s="66">
        <v>30</v>
      </c>
      <c r="B45" s="71" t="s">
        <v>314</v>
      </c>
      <c r="C45" s="71">
        <v>108</v>
      </c>
      <c r="D45" s="71" t="s">
        <v>564</v>
      </c>
      <c r="E45" s="72" t="s">
        <v>190</v>
      </c>
      <c r="F45" s="72" t="s">
        <v>279</v>
      </c>
      <c r="G45" s="86" t="s">
        <v>310</v>
      </c>
      <c r="H45" s="87">
        <v>1</v>
      </c>
      <c r="I45" s="88">
        <v>39722</v>
      </c>
      <c r="J45" s="88">
        <v>39722</v>
      </c>
      <c r="K45" s="75">
        <v>217922</v>
      </c>
      <c r="L45" s="76">
        <v>178600</v>
      </c>
      <c r="M45" s="76">
        <v>178600</v>
      </c>
      <c r="N45" s="75">
        <v>143500</v>
      </c>
      <c r="O45" s="89">
        <v>0.28000000000000003</v>
      </c>
      <c r="P45" s="76">
        <v>40180</v>
      </c>
    </row>
    <row r="46" spans="1:16" ht="23.1" customHeight="1">
      <c r="A46" s="143" t="s">
        <v>556</v>
      </c>
      <c r="B46" s="143"/>
      <c r="C46" s="143"/>
      <c r="D46" s="143"/>
      <c r="E46" s="143"/>
      <c r="F46" s="143"/>
      <c r="G46" s="143"/>
      <c r="H46" s="67">
        <f>SUM(H42:H45)</f>
        <v>4</v>
      </c>
      <c r="I46" s="96"/>
      <c r="J46" s="96"/>
      <c r="K46" s="83">
        <f>SUM(K42:K45)</f>
        <v>726189</v>
      </c>
      <c r="L46" s="83">
        <f t="shared" ref="L46:N46" si="3">SUM(L42:L45)</f>
        <v>760900</v>
      </c>
      <c r="M46" s="83">
        <f t="shared" si="3"/>
        <v>760900</v>
      </c>
      <c r="N46" s="83">
        <f t="shared" si="3"/>
        <v>606450</v>
      </c>
      <c r="O46" s="85"/>
      <c r="P46" s="83">
        <f>SUM(P42:P45)</f>
        <v>145120</v>
      </c>
    </row>
    <row r="47" spans="1:16" ht="23.1" customHeight="1">
      <c r="A47" s="143" t="s">
        <v>565</v>
      </c>
      <c r="B47" s="143"/>
      <c r="C47" s="143"/>
      <c r="D47" s="143"/>
      <c r="E47" s="143"/>
      <c r="F47" s="143"/>
      <c r="G47" s="143"/>
      <c r="H47" s="67"/>
      <c r="I47" s="67"/>
      <c r="J47" s="67"/>
      <c r="K47" s="68"/>
      <c r="L47" s="69"/>
      <c r="M47" s="69"/>
      <c r="N47" s="70"/>
      <c r="O47" s="65"/>
      <c r="P47" s="69"/>
    </row>
    <row r="48" spans="1:16" ht="23.1" customHeight="1">
      <c r="A48" s="66">
        <v>31</v>
      </c>
      <c r="B48" s="71" t="s">
        <v>343</v>
      </c>
      <c r="C48" s="71">
        <v>78</v>
      </c>
      <c r="D48" s="71" t="s">
        <v>344</v>
      </c>
      <c r="E48" s="72" t="s">
        <v>204</v>
      </c>
      <c r="F48" s="72" t="s">
        <v>345</v>
      </c>
      <c r="G48" s="86" t="s">
        <v>310</v>
      </c>
      <c r="H48" s="87">
        <v>1</v>
      </c>
      <c r="I48" s="88">
        <v>39022</v>
      </c>
      <c r="J48" s="88">
        <v>39022</v>
      </c>
      <c r="K48" s="75">
        <v>331905</v>
      </c>
      <c r="L48" s="76">
        <v>271000</v>
      </c>
      <c r="M48" s="76">
        <v>271000</v>
      </c>
      <c r="N48" s="75">
        <v>207190</v>
      </c>
      <c r="O48" s="89">
        <v>0.14000000000000001</v>
      </c>
      <c r="P48" s="76">
        <v>29000</v>
      </c>
    </row>
    <row r="49" spans="1:16" ht="23.1" customHeight="1">
      <c r="A49" s="66">
        <v>32</v>
      </c>
      <c r="B49" s="71" t="s">
        <v>346</v>
      </c>
      <c r="C49" s="71">
        <v>77</v>
      </c>
      <c r="D49" s="71" t="s">
        <v>347</v>
      </c>
      <c r="E49" s="72" t="s">
        <v>348</v>
      </c>
      <c r="F49" s="72" t="s">
        <v>349</v>
      </c>
      <c r="G49" s="86" t="s">
        <v>310</v>
      </c>
      <c r="H49" s="87">
        <v>1</v>
      </c>
      <c r="I49" s="88">
        <v>39417</v>
      </c>
      <c r="J49" s="88">
        <v>39417</v>
      </c>
      <c r="K49" s="75">
        <v>341849</v>
      </c>
      <c r="L49" s="76">
        <v>208700</v>
      </c>
      <c r="M49" s="76">
        <v>208700</v>
      </c>
      <c r="N49" s="75">
        <v>152660</v>
      </c>
      <c r="O49" s="89">
        <v>0.16</v>
      </c>
      <c r="P49" s="76">
        <v>24400</v>
      </c>
    </row>
    <row r="50" spans="1:16" ht="23.1" customHeight="1">
      <c r="A50" s="143" t="s">
        <v>566</v>
      </c>
      <c r="B50" s="143"/>
      <c r="C50" s="143"/>
      <c r="D50" s="143"/>
      <c r="E50" s="143"/>
      <c r="F50" s="143"/>
      <c r="G50" s="143"/>
      <c r="H50" s="67">
        <f>SUM(H48:H49)</f>
        <v>2</v>
      </c>
      <c r="I50" s="91"/>
      <c r="J50" s="91"/>
      <c r="K50" s="83">
        <f>SUM(K48:K49)</f>
        <v>673754</v>
      </c>
      <c r="L50" s="83">
        <f t="shared" ref="L50:N50" si="4">SUM(L48:L49)</f>
        <v>479700</v>
      </c>
      <c r="M50" s="83">
        <f t="shared" si="4"/>
        <v>479700</v>
      </c>
      <c r="N50" s="83">
        <f t="shared" si="4"/>
        <v>359850</v>
      </c>
      <c r="O50" s="85"/>
      <c r="P50" s="83">
        <f>SUM(P48:P49)</f>
        <v>53400</v>
      </c>
    </row>
    <row r="51" spans="1:16" ht="23.1" customHeight="1">
      <c r="A51" s="143" t="s">
        <v>567</v>
      </c>
      <c r="B51" s="143"/>
      <c r="C51" s="143"/>
      <c r="D51" s="143"/>
      <c r="E51" s="143"/>
      <c r="F51" s="143"/>
      <c r="G51" s="143"/>
      <c r="H51" s="67"/>
      <c r="I51" s="67"/>
      <c r="J51" s="67"/>
      <c r="K51" s="68"/>
      <c r="L51" s="69"/>
      <c r="M51" s="69"/>
      <c r="N51" s="70"/>
      <c r="O51" s="65"/>
      <c r="P51" s="69"/>
    </row>
    <row r="52" spans="1:16" ht="30.75" customHeight="1">
      <c r="A52" s="66">
        <v>33</v>
      </c>
      <c r="B52" s="71" t="s">
        <v>247</v>
      </c>
      <c r="C52" s="71">
        <v>76</v>
      </c>
      <c r="D52" s="71" t="s">
        <v>568</v>
      </c>
      <c r="E52" s="72" t="s">
        <v>248</v>
      </c>
      <c r="F52" s="72" t="s">
        <v>296</v>
      </c>
      <c r="G52" s="86" t="s">
        <v>310</v>
      </c>
      <c r="H52" s="87">
        <v>1</v>
      </c>
      <c r="I52" s="88">
        <v>38777</v>
      </c>
      <c r="J52" s="88">
        <v>38777</v>
      </c>
      <c r="K52" s="75">
        <v>285000</v>
      </c>
      <c r="L52" s="76">
        <v>180000</v>
      </c>
      <c r="M52" s="76">
        <v>180000</v>
      </c>
      <c r="N52" s="75">
        <v>138000</v>
      </c>
      <c r="O52" s="89">
        <v>0.1</v>
      </c>
      <c r="P52" s="76">
        <v>13800</v>
      </c>
    </row>
    <row r="53" spans="1:16" ht="23.1" customHeight="1">
      <c r="A53" s="66"/>
      <c r="B53" s="97"/>
      <c r="C53" s="66"/>
      <c r="D53" s="66"/>
      <c r="E53" s="66"/>
      <c r="F53" s="90"/>
      <c r="G53" s="64"/>
      <c r="H53" s="66"/>
      <c r="I53" s="80"/>
      <c r="J53" s="80"/>
      <c r="K53" s="69"/>
      <c r="L53" s="69"/>
      <c r="M53" s="69"/>
      <c r="N53" s="70"/>
      <c r="O53" s="65"/>
      <c r="P53" s="69"/>
    </row>
    <row r="54" spans="1:16" ht="23.1" customHeight="1">
      <c r="A54" s="66"/>
      <c r="B54" s="97"/>
      <c r="C54" s="66"/>
      <c r="D54" s="66"/>
      <c r="E54" s="66"/>
      <c r="F54" s="90"/>
      <c r="G54" s="64"/>
      <c r="H54" s="66"/>
      <c r="I54" s="80"/>
      <c r="J54" s="80"/>
      <c r="K54" s="69"/>
      <c r="L54" s="69"/>
      <c r="M54" s="69"/>
      <c r="N54" s="70"/>
      <c r="O54" s="65"/>
      <c r="P54" s="69"/>
    </row>
    <row r="55" spans="1:16" ht="23.1" customHeight="1">
      <c r="A55" s="143" t="s">
        <v>566</v>
      </c>
      <c r="B55" s="143"/>
      <c r="C55" s="143"/>
      <c r="D55" s="143"/>
      <c r="E55" s="143"/>
      <c r="F55" s="143"/>
      <c r="G55" s="143"/>
      <c r="H55" s="67">
        <f>SUM(H52:H54)</f>
        <v>1</v>
      </c>
      <c r="I55" s="91"/>
      <c r="J55" s="91"/>
      <c r="K55" s="83">
        <f>SUM(K52:K54)</f>
        <v>285000</v>
      </c>
      <c r="L55" s="83">
        <f>SUM(L52:L54)</f>
        <v>180000</v>
      </c>
      <c r="M55" s="83">
        <f>SUM(M52:M54)</f>
        <v>180000</v>
      </c>
      <c r="N55" s="84">
        <f>SUM(N52:N54)</f>
        <v>138000</v>
      </c>
      <c r="O55" s="85"/>
      <c r="P55" s="83">
        <f>SUM(P52:P54)</f>
        <v>13800</v>
      </c>
    </row>
    <row r="56" spans="1:16" ht="23.1" customHeight="1">
      <c r="A56" s="143" t="s">
        <v>569</v>
      </c>
      <c r="B56" s="143"/>
      <c r="C56" s="143"/>
      <c r="D56" s="143"/>
      <c r="E56" s="143"/>
      <c r="F56" s="143"/>
      <c r="G56" s="143"/>
      <c r="H56" s="67"/>
      <c r="I56" s="67"/>
      <c r="J56" s="67"/>
      <c r="K56" s="68"/>
      <c r="L56" s="69"/>
      <c r="M56" s="69"/>
      <c r="N56" s="70"/>
      <c r="O56" s="65"/>
      <c r="P56" s="69"/>
    </row>
    <row r="57" spans="1:16" ht="23.1" customHeight="1">
      <c r="A57" s="66">
        <v>34</v>
      </c>
      <c r="B57" s="71" t="s">
        <v>351</v>
      </c>
      <c r="C57" s="71">
        <v>131</v>
      </c>
      <c r="D57" s="71" t="s">
        <v>307</v>
      </c>
      <c r="E57" s="72" t="s">
        <v>352</v>
      </c>
      <c r="F57" s="72" t="s">
        <v>353</v>
      </c>
      <c r="G57" s="86" t="s">
        <v>310</v>
      </c>
      <c r="H57" s="87">
        <v>1</v>
      </c>
      <c r="I57" s="88">
        <v>39965</v>
      </c>
      <c r="J57" s="88">
        <v>39965</v>
      </c>
      <c r="K57" s="75">
        <v>202616</v>
      </c>
      <c r="L57" s="76">
        <v>200000</v>
      </c>
      <c r="M57" s="76">
        <v>200000</v>
      </c>
      <c r="N57" s="75">
        <v>196280</v>
      </c>
      <c r="O57" s="89">
        <v>0.19</v>
      </c>
      <c r="P57" s="76">
        <v>36300</v>
      </c>
    </row>
    <row r="58" spans="1:16" ht="23.1" customHeight="1">
      <c r="A58" s="66">
        <v>35</v>
      </c>
      <c r="B58" s="71" t="s">
        <v>354</v>
      </c>
      <c r="C58" s="71">
        <v>132</v>
      </c>
      <c r="D58" s="71" t="s">
        <v>355</v>
      </c>
      <c r="E58" s="72" t="s">
        <v>356</v>
      </c>
      <c r="F58" s="72" t="s">
        <v>357</v>
      </c>
      <c r="G58" s="86" t="s">
        <v>310</v>
      </c>
      <c r="H58" s="87">
        <v>1</v>
      </c>
      <c r="I58" s="88">
        <v>38534</v>
      </c>
      <c r="J58" s="88">
        <v>38534</v>
      </c>
      <c r="K58" s="75">
        <v>320000</v>
      </c>
      <c r="L58" s="76">
        <v>200000</v>
      </c>
      <c r="M58" s="76">
        <v>200000</v>
      </c>
      <c r="N58" s="75">
        <v>173380</v>
      </c>
      <c r="O58" s="89">
        <v>0.08</v>
      </c>
      <c r="P58" s="76">
        <v>14870</v>
      </c>
    </row>
    <row r="59" spans="1:16" ht="23.1" customHeight="1">
      <c r="A59" s="66">
        <v>36</v>
      </c>
      <c r="B59" s="71" t="s">
        <v>358</v>
      </c>
      <c r="C59" s="71">
        <v>130</v>
      </c>
      <c r="D59" s="71" t="s">
        <v>347</v>
      </c>
      <c r="E59" s="72" t="s">
        <v>359</v>
      </c>
      <c r="F59" s="72" t="s">
        <v>360</v>
      </c>
      <c r="G59" s="86" t="s">
        <v>310</v>
      </c>
      <c r="H59" s="87">
        <v>1</v>
      </c>
      <c r="I59" s="88">
        <v>37987</v>
      </c>
      <c r="J59" s="88">
        <v>37987</v>
      </c>
      <c r="K59" s="75">
        <v>349255</v>
      </c>
      <c r="L59" s="76">
        <v>190000</v>
      </c>
      <c r="M59" s="76">
        <v>190000</v>
      </c>
      <c r="N59" s="75">
        <v>141760</v>
      </c>
      <c r="O59" s="89">
        <v>7.0000000000000007E-2</v>
      </c>
      <c r="P59" s="76">
        <v>9900</v>
      </c>
    </row>
    <row r="60" spans="1:16" ht="23.1" customHeight="1">
      <c r="A60" s="143" t="s">
        <v>566</v>
      </c>
      <c r="B60" s="143"/>
      <c r="C60" s="143"/>
      <c r="D60" s="143"/>
      <c r="E60" s="143"/>
      <c r="F60" s="143"/>
      <c r="G60" s="143"/>
      <c r="H60" s="67">
        <f>SUM(H57:H59)</f>
        <v>3</v>
      </c>
      <c r="I60" s="91"/>
      <c r="J60" s="91"/>
      <c r="K60" s="83">
        <f>SUM(K57:K59)</f>
        <v>871871</v>
      </c>
      <c r="L60" s="83">
        <f t="shared" ref="L60:N60" si="5">SUM(L57:L59)</f>
        <v>590000</v>
      </c>
      <c r="M60" s="83">
        <f t="shared" si="5"/>
        <v>590000</v>
      </c>
      <c r="N60" s="83">
        <f t="shared" si="5"/>
        <v>511420</v>
      </c>
      <c r="O60" s="85"/>
      <c r="P60" s="83">
        <f>SUM(P57:P59)</f>
        <v>61070</v>
      </c>
    </row>
    <row r="61" spans="1:16" ht="23.1" customHeight="1">
      <c r="A61" s="143" t="s">
        <v>570</v>
      </c>
      <c r="B61" s="143"/>
      <c r="C61" s="143"/>
      <c r="D61" s="143"/>
      <c r="E61" s="143"/>
      <c r="F61" s="143"/>
      <c r="G61" s="143"/>
      <c r="H61" s="67"/>
      <c r="I61" s="67"/>
      <c r="J61" s="67"/>
      <c r="K61" s="68"/>
      <c r="L61" s="69"/>
      <c r="M61" s="69"/>
      <c r="N61" s="70"/>
      <c r="O61" s="65"/>
      <c r="P61" s="69"/>
    </row>
    <row r="62" spans="1:16" ht="23.1" customHeight="1">
      <c r="A62" s="66">
        <v>37</v>
      </c>
      <c r="B62" s="71" t="s">
        <v>361</v>
      </c>
      <c r="C62" s="71">
        <v>41</v>
      </c>
      <c r="D62" s="71" t="s">
        <v>362</v>
      </c>
      <c r="E62" s="98" t="s">
        <v>363</v>
      </c>
      <c r="F62" s="98" t="s">
        <v>364</v>
      </c>
      <c r="G62" s="86" t="s">
        <v>310</v>
      </c>
      <c r="H62" s="87">
        <v>1</v>
      </c>
      <c r="I62" s="88">
        <v>39569</v>
      </c>
      <c r="J62" s="88">
        <v>39569</v>
      </c>
      <c r="K62" s="99">
        <v>249104</v>
      </c>
      <c r="L62" s="76">
        <v>198000</v>
      </c>
      <c r="M62" s="76">
        <v>198000</v>
      </c>
      <c r="N62" s="75">
        <v>196280</v>
      </c>
      <c r="O62" s="89">
        <v>0.2</v>
      </c>
      <c r="P62" s="76">
        <f>39200-1000</f>
        <v>38200</v>
      </c>
    </row>
    <row r="63" spans="1:16" ht="23.1" customHeight="1">
      <c r="A63" s="66">
        <v>38</v>
      </c>
      <c r="B63" s="71" t="s">
        <v>365</v>
      </c>
      <c r="C63" s="71">
        <v>42</v>
      </c>
      <c r="D63" s="71" t="s">
        <v>366</v>
      </c>
      <c r="E63" s="98" t="s">
        <v>367</v>
      </c>
      <c r="F63" s="98" t="s">
        <v>368</v>
      </c>
      <c r="G63" s="86" t="s">
        <v>310</v>
      </c>
      <c r="H63" s="87">
        <v>1</v>
      </c>
      <c r="I63" s="88">
        <v>40269</v>
      </c>
      <c r="J63" s="88">
        <v>40269</v>
      </c>
      <c r="K63" s="99">
        <v>172892</v>
      </c>
      <c r="L63" s="76">
        <v>154000</v>
      </c>
      <c r="M63" s="76">
        <v>154000</v>
      </c>
      <c r="N63" s="75">
        <v>130850</v>
      </c>
      <c r="O63" s="89">
        <v>0.3</v>
      </c>
      <c r="P63" s="76">
        <v>39200</v>
      </c>
    </row>
    <row r="64" spans="1:16" ht="23.1" customHeight="1">
      <c r="A64" s="66"/>
      <c r="B64" s="97"/>
      <c r="C64" s="66"/>
      <c r="D64" s="66"/>
      <c r="E64" s="66"/>
      <c r="F64" s="97"/>
      <c r="G64" s="64"/>
      <c r="H64" s="66"/>
      <c r="I64" s="80"/>
      <c r="J64" s="80"/>
      <c r="K64" s="69"/>
      <c r="L64" s="69"/>
      <c r="M64" s="69"/>
      <c r="N64" s="70"/>
      <c r="O64" s="65"/>
      <c r="P64" s="69"/>
    </row>
    <row r="65" spans="1:16" ht="23.1" customHeight="1">
      <c r="A65" s="143" t="s">
        <v>566</v>
      </c>
      <c r="B65" s="143"/>
      <c r="C65" s="143"/>
      <c r="D65" s="143"/>
      <c r="E65" s="143"/>
      <c r="F65" s="143"/>
      <c r="G65" s="143"/>
      <c r="H65" s="67">
        <f>SUM(H62:H64)</f>
        <v>2</v>
      </c>
      <c r="I65" s="80"/>
      <c r="J65" s="80"/>
      <c r="K65" s="83">
        <f>SUM(K62:K64)</f>
        <v>421996</v>
      </c>
      <c r="L65" s="83">
        <f t="shared" ref="L65:N65" si="6">SUM(L62:L64)</f>
        <v>352000</v>
      </c>
      <c r="M65" s="83">
        <f t="shared" si="6"/>
        <v>352000</v>
      </c>
      <c r="N65" s="83">
        <f t="shared" si="6"/>
        <v>327130</v>
      </c>
      <c r="O65" s="85"/>
      <c r="P65" s="83">
        <f>SUM(P62:P64)</f>
        <v>77400</v>
      </c>
    </row>
    <row r="66" spans="1:16" ht="23.1" customHeight="1">
      <c r="A66" s="143" t="s">
        <v>571</v>
      </c>
      <c r="B66" s="143"/>
      <c r="C66" s="143"/>
      <c r="D66" s="143"/>
      <c r="E66" s="143"/>
      <c r="F66" s="143"/>
      <c r="G66" s="143"/>
      <c r="H66" s="67"/>
      <c r="I66" s="67"/>
      <c r="J66" s="67"/>
      <c r="K66" s="68"/>
      <c r="L66" s="69"/>
      <c r="M66" s="69"/>
      <c r="N66" s="70"/>
      <c r="O66" s="65"/>
      <c r="P66" s="69"/>
    </row>
    <row r="67" spans="1:16" ht="23.1" customHeight="1">
      <c r="A67" s="66">
        <v>39</v>
      </c>
      <c r="B67" s="71" t="s">
        <v>193</v>
      </c>
      <c r="C67" s="71">
        <v>27</v>
      </c>
      <c r="D67" s="71" t="s">
        <v>572</v>
      </c>
      <c r="E67" s="72" t="s">
        <v>156</v>
      </c>
      <c r="F67" s="72" t="s">
        <v>369</v>
      </c>
      <c r="G67" s="86" t="s">
        <v>310</v>
      </c>
      <c r="H67" s="87">
        <v>1</v>
      </c>
      <c r="I67" s="88">
        <v>39814</v>
      </c>
      <c r="J67" s="88">
        <v>39814</v>
      </c>
      <c r="K67" s="99">
        <v>181261</v>
      </c>
      <c r="L67" s="76">
        <v>199800</v>
      </c>
      <c r="M67" s="76">
        <v>199800</v>
      </c>
      <c r="N67" s="75">
        <v>156705</v>
      </c>
      <c r="O67" s="89">
        <v>0.22</v>
      </c>
      <c r="P67" s="76">
        <v>34480</v>
      </c>
    </row>
    <row r="68" spans="1:16" ht="23.1" customHeight="1">
      <c r="A68" s="66"/>
      <c r="B68" s="97"/>
      <c r="C68" s="66"/>
      <c r="D68" s="66"/>
      <c r="E68" s="66"/>
      <c r="F68" s="97"/>
      <c r="G68" s="64"/>
      <c r="H68" s="66"/>
      <c r="I68" s="80"/>
      <c r="J68" s="80"/>
      <c r="K68" s="69"/>
      <c r="L68" s="69"/>
      <c r="M68" s="69"/>
      <c r="N68" s="70"/>
      <c r="O68" s="65"/>
      <c r="P68" s="69"/>
    </row>
    <row r="69" spans="1:16" ht="23.1" customHeight="1">
      <c r="A69" s="66"/>
      <c r="B69" s="97"/>
      <c r="C69" s="66"/>
      <c r="D69" s="66"/>
      <c r="E69" s="66"/>
      <c r="F69" s="97"/>
      <c r="G69" s="64"/>
      <c r="H69" s="66"/>
      <c r="I69" s="80"/>
      <c r="J69" s="80"/>
      <c r="K69" s="69"/>
      <c r="L69" s="69"/>
      <c r="M69" s="69"/>
      <c r="N69" s="70"/>
      <c r="O69" s="65"/>
      <c r="P69" s="69"/>
    </row>
    <row r="70" spans="1:16" ht="23.1" customHeight="1">
      <c r="A70" s="143" t="s">
        <v>566</v>
      </c>
      <c r="B70" s="143"/>
      <c r="C70" s="143"/>
      <c r="D70" s="143"/>
      <c r="E70" s="143"/>
      <c r="F70" s="143"/>
      <c r="G70" s="143"/>
      <c r="H70" s="67">
        <f>SUM(H67:H69)</f>
        <v>1</v>
      </c>
      <c r="I70" s="91"/>
      <c r="J70" s="91"/>
      <c r="K70" s="83">
        <f>SUM(K67:K69)</f>
        <v>181261</v>
      </c>
      <c r="L70" s="83">
        <f>SUM(L67:L69)</f>
        <v>199800</v>
      </c>
      <c r="M70" s="83">
        <f t="shared" ref="M70" si="7">L70</f>
        <v>199800</v>
      </c>
      <c r="N70" s="84">
        <f>SUM(N67:N69)</f>
        <v>156705</v>
      </c>
      <c r="O70" s="100"/>
      <c r="P70" s="83">
        <f>SUM(P67:P69)</f>
        <v>34480</v>
      </c>
    </row>
    <row r="71" spans="1:16" ht="23.1" customHeight="1">
      <c r="A71" s="143" t="s">
        <v>573</v>
      </c>
      <c r="B71" s="143"/>
      <c r="C71" s="143"/>
      <c r="D71" s="143"/>
      <c r="E71" s="143"/>
      <c r="F71" s="143"/>
      <c r="G71" s="143"/>
      <c r="H71" s="67"/>
      <c r="I71" s="67"/>
      <c r="J71" s="67"/>
      <c r="K71" s="68"/>
      <c r="L71" s="69"/>
      <c r="M71" s="69"/>
      <c r="N71" s="101"/>
      <c r="O71" s="102"/>
      <c r="P71" s="69"/>
    </row>
    <row r="72" spans="1:16" ht="31.5" customHeight="1">
      <c r="A72" s="66">
        <v>40</v>
      </c>
      <c r="B72" s="71" t="s">
        <v>194</v>
      </c>
      <c r="C72" s="71">
        <v>94</v>
      </c>
      <c r="D72" s="71" t="s">
        <v>574</v>
      </c>
      <c r="E72" s="72" t="s">
        <v>195</v>
      </c>
      <c r="F72" s="72" t="s">
        <v>281</v>
      </c>
      <c r="G72" s="86" t="s">
        <v>310</v>
      </c>
      <c r="H72" s="87">
        <v>1</v>
      </c>
      <c r="I72" s="88">
        <v>38869</v>
      </c>
      <c r="J72" s="88">
        <v>38869</v>
      </c>
      <c r="K72" s="99">
        <v>235403</v>
      </c>
      <c r="L72" s="76">
        <v>197800</v>
      </c>
      <c r="M72" s="76">
        <v>197800</v>
      </c>
      <c r="N72" s="75">
        <v>155152</v>
      </c>
      <c r="O72" s="89">
        <v>0.15</v>
      </c>
      <c r="P72" s="76">
        <v>23280</v>
      </c>
    </row>
    <row r="73" spans="1:16" ht="23.1" customHeight="1">
      <c r="A73" s="66"/>
      <c r="B73" s="97"/>
      <c r="C73" s="66"/>
      <c r="D73" s="73"/>
      <c r="E73" s="73"/>
      <c r="F73" s="103"/>
      <c r="G73" s="71"/>
      <c r="H73" s="73"/>
      <c r="I73" s="104"/>
      <c r="J73" s="104"/>
      <c r="K73" s="105"/>
      <c r="L73" s="105"/>
      <c r="M73" s="105"/>
      <c r="N73" s="106"/>
      <c r="O73" s="107"/>
      <c r="P73" s="105"/>
    </row>
    <row r="74" spans="1:16" ht="23.1" customHeight="1">
      <c r="A74" s="66"/>
      <c r="B74" s="97"/>
      <c r="C74" s="66"/>
      <c r="D74" s="66"/>
      <c r="E74" s="66"/>
      <c r="F74" s="97"/>
      <c r="G74" s="64"/>
      <c r="H74" s="66"/>
      <c r="I74" s="80"/>
      <c r="J74" s="80"/>
      <c r="K74" s="69"/>
      <c r="L74" s="69"/>
      <c r="M74" s="69"/>
      <c r="N74" s="108"/>
      <c r="O74" s="102"/>
      <c r="P74" s="69"/>
    </row>
    <row r="75" spans="1:16" ht="23.1" customHeight="1">
      <c r="A75" s="143" t="s">
        <v>566</v>
      </c>
      <c r="B75" s="143"/>
      <c r="C75" s="143"/>
      <c r="D75" s="143"/>
      <c r="E75" s="143"/>
      <c r="F75" s="143"/>
      <c r="G75" s="143"/>
      <c r="H75" s="67">
        <f>SUM(H72:H74)</f>
        <v>1</v>
      </c>
      <c r="I75" s="80"/>
      <c r="J75" s="80"/>
      <c r="K75" s="83">
        <f>SUM(K72:K74)</f>
        <v>235403</v>
      </c>
      <c r="L75" s="83">
        <f>SUM(L72:L74)</f>
        <v>197800</v>
      </c>
      <c r="M75" s="83">
        <f t="shared" ref="M75" si="8">L75</f>
        <v>197800</v>
      </c>
      <c r="N75" s="109">
        <f>SUM(N72:N74)</f>
        <v>155152</v>
      </c>
      <c r="O75" s="100"/>
      <c r="P75" s="83">
        <f>SUM(P72:P74)</f>
        <v>23280</v>
      </c>
    </row>
    <row r="76" spans="1:16" ht="23.1" customHeight="1">
      <c r="A76" s="143" t="s">
        <v>575</v>
      </c>
      <c r="B76" s="143"/>
      <c r="C76" s="143"/>
      <c r="D76" s="143"/>
      <c r="E76" s="143"/>
      <c r="F76" s="143"/>
      <c r="G76" s="143"/>
      <c r="H76" s="67"/>
      <c r="I76" s="67"/>
      <c r="J76" s="67"/>
      <c r="K76" s="68"/>
      <c r="L76" s="69"/>
      <c r="M76" s="69"/>
      <c r="N76" s="101"/>
      <c r="O76" s="102"/>
      <c r="P76" s="69"/>
    </row>
    <row r="77" spans="1:16" ht="23.1" customHeight="1">
      <c r="A77" s="66">
        <v>41</v>
      </c>
      <c r="B77" s="71" t="s">
        <v>137</v>
      </c>
      <c r="C77" s="71">
        <v>19</v>
      </c>
      <c r="D77" s="71" t="s">
        <v>366</v>
      </c>
      <c r="E77" s="72" t="s">
        <v>138</v>
      </c>
      <c r="F77" s="72" t="s">
        <v>258</v>
      </c>
      <c r="G77" s="86" t="s">
        <v>310</v>
      </c>
      <c r="H77" s="87">
        <v>1</v>
      </c>
      <c r="I77" s="88">
        <v>38231</v>
      </c>
      <c r="J77" s="88">
        <v>38231</v>
      </c>
      <c r="K77" s="99">
        <v>310581</v>
      </c>
      <c r="L77" s="76">
        <v>163500</v>
      </c>
      <c r="M77" s="76">
        <v>163500</v>
      </c>
      <c r="N77" s="75">
        <v>123500</v>
      </c>
      <c r="O77" s="89">
        <v>0.1</v>
      </c>
      <c r="P77" s="76">
        <v>12350</v>
      </c>
    </row>
    <row r="78" spans="1:16" ht="23.1" customHeight="1">
      <c r="A78" s="66"/>
      <c r="B78" s="97"/>
      <c r="C78" s="66"/>
      <c r="D78" s="66"/>
      <c r="E78" s="66"/>
      <c r="F78" s="97"/>
      <c r="G78" s="64"/>
      <c r="H78" s="66"/>
      <c r="I78" s="80"/>
      <c r="J78" s="80"/>
      <c r="K78" s="69"/>
      <c r="L78" s="69"/>
      <c r="M78" s="69"/>
      <c r="N78" s="110"/>
      <c r="O78" s="102"/>
      <c r="P78" s="69"/>
    </row>
    <row r="79" spans="1:16" ht="23.1" customHeight="1">
      <c r="A79" s="66"/>
      <c r="B79" s="97"/>
      <c r="C79" s="66"/>
      <c r="D79" s="66"/>
      <c r="E79" s="66"/>
      <c r="F79" s="97"/>
      <c r="G79" s="64"/>
      <c r="H79" s="66"/>
      <c r="I79" s="80"/>
      <c r="J79" s="80"/>
      <c r="K79" s="69"/>
      <c r="L79" s="69"/>
      <c r="M79" s="69"/>
      <c r="N79" s="110"/>
      <c r="O79" s="102"/>
      <c r="P79" s="69"/>
    </row>
    <row r="80" spans="1:16" ht="23.1" customHeight="1">
      <c r="A80" s="143" t="s">
        <v>566</v>
      </c>
      <c r="B80" s="143"/>
      <c r="C80" s="143"/>
      <c r="D80" s="143"/>
      <c r="E80" s="143"/>
      <c r="F80" s="143"/>
      <c r="G80" s="143"/>
      <c r="H80" s="67">
        <f>SUM(H77:H79)</f>
        <v>1</v>
      </c>
      <c r="I80" s="91"/>
      <c r="J80" s="91"/>
      <c r="K80" s="83">
        <f>SUM(K77:K79)</f>
        <v>310581</v>
      </c>
      <c r="L80" s="83">
        <f>SUM(L77:L79)</f>
        <v>163500</v>
      </c>
      <c r="M80" s="83">
        <f>L80</f>
        <v>163500</v>
      </c>
      <c r="N80" s="111">
        <f>SUM(N77:N79)</f>
        <v>123500</v>
      </c>
      <c r="O80" s="100"/>
      <c r="P80" s="83">
        <f>SUM(P77:P79)</f>
        <v>12350</v>
      </c>
    </row>
    <row r="81" spans="1:16" ht="23.1" customHeight="1">
      <c r="A81" s="143" t="s">
        <v>576</v>
      </c>
      <c r="B81" s="143"/>
      <c r="C81" s="143"/>
      <c r="D81" s="143"/>
      <c r="E81" s="143"/>
      <c r="F81" s="143"/>
      <c r="G81" s="143"/>
      <c r="H81" s="67"/>
      <c r="I81" s="67"/>
      <c r="J81" s="67"/>
      <c r="K81" s="68"/>
      <c r="L81" s="69"/>
      <c r="M81" s="69"/>
      <c r="N81" s="101"/>
      <c r="O81" s="102"/>
      <c r="P81" s="69"/>
    </row>
    <row r="82" spans="1:16" ht="23.1" customHeight="1">
      <c r="A82" s="66">
        <v>42</v>
      </c>
      <c r="B82" s="71" t="s">
        <v>370</v>
      </c>
      <c r="C82" s="71">
        <v>29</v>
      </c>
      <c r="D82" s="71" t="s">
        <v>324</v>
      </c>
      <c r="E82" s="72" t="s">
        <v>371</v>
      </c>
      <c r="F82" s="72" t="s">
        <v>372</v>
      </c>
      <c r="G82" s="86" t="s">
        <v>310</v>
      </c>
      <c r="H82" s="87">
        <v>1</v>
      </c>
      <c r="I82" s="88">
        <v>39326</v>
      </c>
      <c r="J82" s="88">
        <v>39326</v>
      </c>
      <c r="K82" s="99">
        <v>325304</v>
      </c>
      <c r="L82" s="76" t="s">
        <v>577</v>
      </c>
      <c r="M82" s="76" t="s">
        <v>577</v>
      </c>
      <c r="N82" s="75">
        <v>125400</v>
      </c>
      <c r="O82" s="89">
        <v>0.06</v>
      </c>
      <c r="P82" s="76">
        <v>7500</v>
      </c>
    </row>
    <row r="83" spans="1:16" ht="23.1" customHeight="1">
      <c r="A83" s="66">
        <v>43</v>
      </c>
      <c r="B83" s="71" t="s">
        <v>373</v>
      </c>
      <c r="C83" s="71">
        <v>28</v>
      </c>
      <c r="D83" s="71" t="s">
        <v>318</v>
      </c>
      <c r="E83" s="72" t="s">
        <v>319</v>
      </c>
      <c r="F83" s="72" t="s">
        <v>374</v>
      </c>
      <c r="G83" s="86" t="s">
        <v>310</v>
      </c>
      <c r="H83" s="87">
        <v>1</v>
      </c>
      <c r="I83" s="88">
        <v>38018</v>
      </c>
      <c r="J83" s="88">
        <v>38018</v>
      </c>
      <c r="K83" s="99">
        <v>271829</v>
      </c>
      <c r="L83" s="76" t="s">
        <v>578</v>
      </c>
      <c r="M83" s="76" t="s">
        <v>578</v>
      </c>
      <c r="N83" s="75">
        <v>172290</v>
      </c>
      <c r="O83" s="89">
        <v>7.0000000000000007E-2</v>
      </c>
      <c r="P83" s="76">
        <v>12000</v>
      </c>
    </row>
    <row r="84" spans="1:16" s="116" customFormat="1" ht="23.1" customHeight="1">
      <c r="A84" s="66"/>
      <c r="B84" s="112"/>
      <c r="C84" s="113"/>
      <c r="D84" s="113"/>
      <c r="E84" s="66"/>
      <c r="F84" s="112"/>
      <c r="G84" s="66"/>
      <c r="H84" s="66"/>
      <c r="I84" s="80"/>
      <c r="J84" s="80"/>
      <c r="K84" s="69"/>
      <c r="L84" s="69"/>
      <c r="M84" s="69"/>
      <c r="N84" s="114"/>
      <c r="O84" s="115"/>
      <c r="P84" s="69"/>
    </row>
    <row r="85" spans="1:16" ht="23.1" customHeight="1">
      <c r="A85" s="143" t="s">
        <v>543</v>
      </c>
      <c r="B85" s="143"/>
      <c r="C85" s="143"/>
      <c r="D85" s="143"/>
      <c r="E85" s="143"/>
      <c r="F85" s="143"/>
      <c r="G85" s="143"/>
      <c r="H85" s="67">
        <f>SUM(H82:H84)</f>
        <v>2</v>
      </c>
      <c r="I85" s="91"/>
      <c r="J85" s="91"/>
      <c r="K85" s="83">
        <f>SUM(K82:K84)</f>
        <v>597133</v>
      </c>
      <c r="L85" s="83">
        <v>0</v>
      </c>
      <c r="M85" s="83">
        <f>L85</f>
        <v>0</v>
      </c>
      <c r="N85" s="111">
        <f>SUM(N82:N84)</f>
        <v>297690</v>
      </c>
      <c r="O85" s="100"/>
      <c r="P85" s="83">
        <f>SUM(P82:P84)</f>
        <v>19500</v>
      </c>
    </row>
    <row r="86" spans="1:16" ht="23.1" customHeight="1">
      <c r="A86" s="143" t="s">
        <v>579</v>
      </c>
      <c r="B86" s="143"/>
      <c r="C86" s="143"/>
      <c r="D86" s="143"/>
      <c r="E86" s="143"/>
      <c r="F86" s="143"/>
      <c r="G86" s="143"/>
      <c r="H86" s="67"/>
      <c r="I86" s="67"/>
      <c r="J86" s="67"/>
      <c r="K86" s="68"/>
      <c r="L86" s="69"/>
      <c r="M86" s="69"/>
      <c r="N86" s="101"/>
      <c r="O86" s="102"/>
      <c r="P86" s="69"/>
    </row>
    <row r="87" spans="1:16" ht="23.1" customHeight="1">
      <c r="A87" s="66">
        <v>44</v>
      </c>
      <c r="B87" s="71" t="s">
        <v>375</v>
      </c>
      <c r="C87" s="71">
        <v>96</v>
      </c>
      <c r="D87" s="71" t="s">
        <v>307</v>
      </c>
      <c r="E87" s="72" t="s">
        <v>376</v>
      </c>
      <c r="F87" s="72" t="s">
        <v>377</v>
      </c>
      <c r="G87" s="86" t="s">
        <v>310</v>
      </c>
      <c r="H87" s="87">
        <v>1</v>
      </c>
      <c r="I87" s="88">
        <v>38687</v>
      </c>
      <c r="J87" s="88">
        <v>38687</v>
      </c>
      <c r="K87" s="99">
        <v>280365</v>
      </c>
      <c r="L87" s="76">
        <v>150000</v>
      </c>
      <c r="M87" s="76">
        <v>150000</v>
      </c>
      <c r="N87" s="75">
        <v>152660</v>
      </c>
      <c r="O87" s="89">
        <v>0.08</v>
      </c>
      <c r="P87" s="76">
        <v>12200</v>
      </c>
    </row>
    <row r="88" spans="1:16" s="116" customFormat="1" ht="23.1" customHeight="1">
      <c r="A88" s="66">
        <v>45</v>
      </c>
      <c r="B88" s="71" t="s">
        <v>378</v>
      </c>
      <c r="C88" s="71">
        <v>95</v>
      </c>
      <c r="D88" s="71" t="s">
        <v>324</v>
      </c>
      <c r="E88" s="72" t="s">
        <v>235</v>
      </c>
      <c r="F88" s="72" t="s">
        <v>379</v>
      </c>
      <c r="G88" s="86" t="s">
        <v>310</v>
      </c>
      <c r="H88" s="87">
        <v>1</v>
      </c>
      <c r="I88" s="88">
        <v>39417</v>
      </c>
      <c r="J88" s="88">
        <v>39417</v>
      </c>
      <c r="K88" s="99">
        <v>254717</v>
      </c>
      <c r="L88" s="76">
        <v>139000</v>
      </c>
      <c r="M88" s="76">
        <v>139000</v>
      </c>
      <c r="N88" s="75">
        <v>119950</v>
      </c>
      <c r="O88" s="89">
        <v>0.16</v>
      </c>
      <c r="P88" s="76">
        <v>19200</v>
      </c>
    </row>
    <row r="89" spans="1:16" s="116" customFormat="1" ht="23.1" customHeight="1">
      <c r="A89" s="66"/>
      <c r="B89" s="112"/>
      <c r="C89" s="66"/>
      <c r="D89" s="66"/>
      <c r="E89" s="66"/>
      <c r="F89" s="112"/>
      <c r="G89" s="66"/>
      <c r="H89" s="66"/>
      <c r="I89" s="80"/>
      <c r="J89" s="80"/>
      <c r="K89" s="69"/>
      <c r="L89" s="69"/>
      <c r="M89" s="69"/>
      <c r="N89" s="114"/>
      <c r="O89" s="115"/>
      <c r="P89" s="69"/>
    </row>
    <row r="90" spans="1:16" s="116" customFormat="1" ht="23.1" customHeight="1">
      <c r="A90" s="143" t="s">
        <v>556</v>
      </c>
      <c r="B90" s="143"/>
      <c r="C90" s="143"/>
      <c r="D90" s="143"/>
      <c r="E90" s="143"/>
      <c r="F90" s="143"/>
      <c r="G90" s="143"/>
      <c r="H90" s="67">
        <f>SUM(H87:H89)</f>
        <v>2</v>
      </c>
      <c r="I90" s="91"/>
      <c r="J90" s="91"/>
      <c r="K90" s="83">
        <f>SUM(K87:K89)</f>
        <v>535082</v>
      </c>
      <c r="L90" s="83">
        <f>SUM(L87:L89)</f>
        <v>289000</v>
      </c>
      <c r="M90" s="83">
        <f>L90</f>
        <v>289000</v>
      </c>
      <c r="N90" s="117">
        <f>SUM(N87:N89)</f>
        <v>272610</v>
      </c>
      <c r="O90" s="118"/>
      <c r="P90" s="83">
        <f>SUM(P87:P89)</f>
        <v>31400</v>
      </c>
    </row>
    <row r="91" spans="1:16" s="116" customFormat="1" ht="23.1" customHeight="1">
      <c r="A91" s="143" t="s">
        <v>580</v>
      </c>
      <c r="B91" s="143"/>
      <c r="C91" s="143"/>
      <c r="D91" s="143"/>
      <c r="E91" s="143"/>
      <c r="F91" s="143"/>
      <c r="G91" s="143"/>
      <c r="H91" s="67"/>
      <c r="I91" s="67"/>
      <c r="J91" s="67"/>
      <c r="K91" s="68"/>
      <c r="L91" s="69"/>
      <c r="M91" s="69"/>
      <c r="N91" s="119"/>
      <c r="O91" s="115"/>
      <c r="P91" s="69"/>
    </row>
    <row r="92" spans="1:16" s="116" customFormat="1" ht="30" customHeight="1">
      <c r="A92" s="66">
        <v>46</v>
      </c>
      <c r="B92" s="71" t="s">
        <v>196</v>
      </c>
      <c r="C92" s="71">
        <v>146</v>
      </c>
      <c r="D92" s="71" t="s">
        <v>553</v>
      </c>
      <c r="E92" s="72" t="s">
        <v>195</v>
      </c>
      <c r="F92" s="72" t="s">
        <v>647</v>
      </c>
      <c r="G92" s="86" t="s">
        <v>310</v>
      </c>
      <c r="H92" s="87">
        <v>1</v>
      </c>
      <c r="I92" s="88">
        <v>39083</v>
      </c>
      <c r="J92" s="88">
        <v>39083</v>
      </c>
      <c r="K92" s="75">
        <v>188594</v>
      </c>
      <c r="L92" s="76">
        <v>222500</v>
      </c>
      <c r="M92" s="76">
        <v>222500</v>
      </c>
      <c r="N92" s="75">
        <v>178000</v>
      </c>
      <c r="O92" s="89">
        <v>0.15</v>
      </c>
      <c r="P92" s="76">
        <v>26700</v>
      </c>
    </row>
    <row r="93" spans="1:16" s="116" customFormat="1" ht="23.1" customHeight="1">
      <c r="A93" s="66">
        <v>47</v>
      </c>
      <c r="B93" s="71" t="s">
        <v>197</v>
      </c>
      <c r="C93" s="71">
        <v>147</v>
      </c>
      <c r="D93" s="71" t="s">
        <v>380</v>
      </c>
      <c r="E93" s="72" t="s">
        <v>198</v>
      </c>
      <c r="F93" s="72" t="s">
        <v>648</v>
      </c>
      <c r="G93" s="86" t="s">
        <v>310</v>
      </c>
      <c r="H93" s="87">
        <v>1</v>
      </c>
      <c r="I93" s="88">
        <v>39873</v>
      </c>
      <c r="J93" s="88">
        <v>39873</v>
      </c>
      <c r="K93" s="75">
        <v>114377</v>
      </c>
      <c r="L93" s="76">
        <v>117800</v>
      </c>
      <c r="M93" s="76">
        <v>117800</v>
      </c>
      <c r="N93" s="75">
        <v>97200</v>
      </c>
      <c r="O93" s="89">
        <v>0.3</v>
      </c>
      <c r="P93" s="76">
        <v>29160</v>
      </c>
    </row>
    <row r="94" spans="1:16" s="116" customFormat="1" ht="23.1" customHeight="1">
      <c r="A94" s="66"/>
      <c r="B94" s="112"/>
      <c r="C94" s="66"/>
      <c r="D94" s="66"/>
      <c r="E94" s="66"/>
      <c r="F94" s="120"/>
      <c r="G94" s="66"/>
      <c r="H94" s="66"/>
      <c r="I94" s="80"/>
      <c r="J94" s="80"/>
      <c r="K94" s="69"/>
      <c r="L94" s="69"/>
      <c r="M94" s="69"/>
      <c r="N94" s="114"/>
      <c r="O94" s="115"/>
      <c r="P94" s="69"/>
    </row>
    <row r="95" spans="1:16" ht="23.1" customHeight="1">
      <c r="A95" s="143" t="s">
        <v>556</v>
      </c>
      <c r="B95" s="143"/>
      <c r="C95" s="143"/>
      <c r="D95" s="143"/>
      <c r="E95" s="143"/>
      <c r="F95" s="143"/>
      <c r="G95" s="143"/>
      <c r="H95" s="67">
        <f>SUM(H92:H94)</f>
        <v>2</v>
      </c>
      <c r="I95" s="91"/>
      <c r="J95" s="91"/>
      <c r="K95" s="83">
        <f>SUM(K92:K94)</f>
        <v>302971</v>
      </c>
      <c r="L95" s="83">
        <f t="shared" ref="L95:N95" si="9">SUM(L92:L94)</f>
        <v>340300</v>
      </c>
      <c r="M95" s="83">
        <f t="shared" si="9"/>
        <v>340300</v>
      </c>
      <c r="N95" s="83">
        <f t="shared" si="9"/>
        <v>275200</v>
      </c>
      <c r="O95" s="100"/>
      <c r="P95" s="83">
        <f>SUM(P92:P94)</f>
        <v>55860</v>
      </c>
    </row>
    <row r="96" spans="1:16" ht="23.1" customHeight="1">
      <c r="A96" s="143" t="s">
        <v>581</v>
      </c>
      <c r="B96" s="143"/>
      <c r="C96" s="143"/>
      <c r="D96" s="143"/>
      <c r="E96" s="143"/>
      <c r="F96" s="143"/>
      <c r="G96" s="143"/>
      <c r="H96" s="67"/>
      <c r="I96" s="67"/>
      <c r="J96" s="67"/>
      <c r="K96" s="68"/>
      <c r="L96" s="69"/>
      <c r="M96" s="69"/>
      <c r="N96" s="101"/>
      <c r="O96" s="102"/>
      <c r="P96" s="69"/>
    </row>
    <row r="97" spans="1:16" ht="23.1" customHeight="1">
      <c r="A97" s="66">
        <v>48</v>
      </c>
      <c r="B97" s="71" t="s">
        <v>199</v>
      </c>
      <c r="C97" s="71">
        <v>166</v>
      </c>
      <c r="D97" s="71" t="s">
        <v>321</v>
      </c>
      <c r="E97" s="72" t="s">
        <v>200</v>
      </c>
      <c r="F97" s="72" t="s">
        <v>282</v>
      </c>
      <c r="G97" s="86" t="s">
        <v>310</v>
      </c>
      <c r="H97" s="87">
        <v>1</v>
      </c>
      <c r="I97" s="88">
        <v>39814</v>
      </c>
      <c r="J97" s="88">
        <v>39814</v>
      </c>
      <c r="K97" s="99">
        <v>115229</v>
      </c>
      <c r="L97" s="76">
        <v>199800</v>
      </c>
      <c r="M97" s="76">
        <v>199800</v>
      </c>
      <c r="N97" s="75">
        <v>150300</v>
      </c>
      <c r="O97" s="89">
        <v>0.32</v>
      </c>
      <c r="P97" s="76">
        <v>48100</v>
      </c>
    </row>
    <row r="98" spans="1:16" ht="23.1" customHeight="1">
      <c r="A98" s="66">
        <v>49</v>
      </c>
      <c r="B98" s="71" t="s">
        <v>201</v>
      </c>
      <c r="C98" s="71">
        <v>167</v>
      </c>
      <c r="D98" s="71" t="s">
        <v>381</v>
      </c>
      <c r="E98" s="72" t="s">
        <v>202</v>
      </c>
      <c r="F98" s="72" t="s">
        <v>283</v>
      </c>
      <c r="G98" s="86" t="s">
        <v>310</v>
      </c>
      <c r="H98" s="87">
        <v>1</v>
      </c>
      <c r="I98" s="88">
        <v>38838</v>
      </c>
      <c r="J98" s="88">
        <v>38838</v>
      </c>
      <c r="K98" s="99">
        <v>94882</v>
      </c>
      <c r="L98" s="76">
        <v>192800</v>
      </c>
      <c r="M98" s="76">
        <v>192800</v>
      </c>
      <c r="N98" s="75">
        <v>163800</v>
      </c>
      <c r="O98" s="89">
        <v>0.1</v>
      </c>
      <c r="P98" s="76">
        <v>16380</v>
      </c>
    </row>
    <row r="99" spans="1:16" ht="23.1" customHeight="1">
      <c r="A99" s="66"/>
      <c r="B99" s="71"/>
      <c r="C99" s="71"/>
      <c r="D99" s="71"/>
      <c r="E99" s="72"/>
      <c r="F99" s="72"/>
      <c r="G99" s="86"/>
      <c r="H99" s="87"/>
      <c r="I99" s="88"/>
      <c r="J99" s="88"/>
      <c r="K99" s="99"/>
      <c r="L99" s="76"/>
      <c r="M99" s="76"/>
      <c r="N99" s="75"/>
      <c r="O99" s="89"/>
      <c r="P99" s="76"/>
    </row>
    <row r="100" spans="1:16" ht="23.1" customHeight="1">
      <c r="A100" s="143" t="s">
        <v>548</v>
      </c>
      <c r="B100" s="143"/>
      <c r="C100" s="143"/>
      <c r="D100" s="143"/>
      <c r="E100" s="143"/>
      <c r="F100" s="143"/>
      <c r="G100" s="143"/>
      <c r="H100" s="67">
        <f>SUM(H97:H99)</f>
        <v>2</v>
      </c>
      <c r="I100" s="80"/>
      <c r="J100" s="80"/>
      <c r="K100" s="83">
        <f>SUM(K97:K99)</f>
        <v>210111</v>
      </c>
      <c r="L100" s="83">
        <f t="shared" ref="L100:N100" si="10">SUM(L97:L99)</f>
        <v>392600</v>
      </c>
      <c r="M100" s="83">
        <f t="shared" si="10"/>
        <v>392600</v>
      </c>
      <c r="N100" s="83">
        <f t="shared" si="10"/>
        <v>314100</v>
      </c>
      <c r="O100" s="100"/>
      <c r="P100" s="83">
        <f>SUM(P97:P99)</f>
        <v>64480</v>
      </c>
    </row>
    <row r="101" spans="1:16" ht="23.1" customHeight="1">
      <c r="A101" s="143" t="s">
        <v>582</v>
      </c>
      <c r="B101" s="143"/>
      <c r="C101" s="143"/>
      <c r="D101" s="143"/>
      <c r="E101" s="143"/>
      <c r="F101" s="143"/>
      <c r="G101" s="143"/>
      <c r="H101" s="67"/>
      <c r="I101" s="67"/>
      <c r="J101" s="67"/>
      <c r="K101" s="68"/>
      <c r="L101" s="69"/>
      <c r="M101" s="69"/>
      <c r="N101" s="101"/>
      <c r="O101" s="102"/>
      <c r="P101" s="69"/>
    </row>
    <row r="102" spans="1:16" ht="23.1" customHeight="1">
      <c r="A102" s="66">
        <v>50</v>
      </c>
      <c r="B102" s="71" t="s">
        <v>382</v>
      </c>
      <c r="C102" s="71">
        <v>86</v>
      </c>
      <c r="D102" s="71" t="s">
        <v>583</v>
      </c>
      <c r="E102" s="72" t="s">
        <v>153</v>
      </c>
      <c r="F102" s="72" t="s">
        <v>267</v>
      </c>
      <c r="G102" s="86" t="s">
        <v>310</v>
      </c>
      <c r="H102" s="87">
        <v>1</v>
      </c>
      <c r="I102" s="88">
        <v>39356</v>
      </c>
      <c r="J102" s="88">
        <v>39356</v>
      </c>
      <c r="K102" s="75">
        <v>162064</v>
      </c>
      <c r="L102" s="76">
        <v>184800</v>
      </c>
      <c r="M102" s="76">
        <v>184800</v>
      </c>
      <c r="N102" s="75">
        <v>128650</v>
      </c>
      <c r="O102" s="89">
        <v>0.2</v>
      </c>
      <c r="P102" s="76">
        <v>25730</v>
      </c>
    </row>
    <row r="103" spans="1:16" ht="23.1" customHeight="1">
      <c r="A103" s="66">
        <v>51</v>
      </c>
      <c r="B103" s="71" t="s">
        <v>154</v>
      </c>
      <c r="C103" s="71">
        <v>87</v>
      </c>
      <c r="D103" s="71" t="s">
        <v>584</v>
      </c>
      <c r="E103" s="72" t="s">
        <v>135</v>
      </c>
      <c r="F103" s="72" t="s">
        <v>266</v>
      </c>
      <c r="G103" s="86" t="s">
        <v>310</v>
      </c>
      <c r="H103" s="87">
        <v>1</v>
      </c>
      <c r="I103" s="88">
        <v>39356</v>
      </c>
      <c r="J103" s="88">
        <v>39356</v>
      </c>
      <c r="K103" s="75">
        <v>175473</v>
      </c>
      <c r="L103" s="76">
        <v>199500</v>
      </c>
      <c r="M103" s="76">
        <v>199500</v>
      </c>
      <c r="N103" s="75">
        <v>118800</v>
      </c>
      <c r="O103" s="89">
        <v>0.2</v>
      </c>
      <c r="P103" s="76">
        <v>23760</v>
      </c>
    </row>
    <row r="104" spans="1:16" ht="23.1" customHeight="1">
      <c r="A104" s="66"/>
      <c r="B104" s="71"/>
      <c r="C104" s="71"/>
      <c r="D104" s="71"/>
      <c r="E104" s="72"/>
      <c r="F104" s="72"/>
      <c r="G104" s="86"/>
      <c r="H104" s="87"/>
      <c r="I104" s="88"/>
      <c r="J104" s="88"/>
      <c r="K104" s="75"/>
      <c r="L104" s="76"/>
      <c r="M104" s="76"/>
      <c r="N104" s="75"/>
      <c r="O104" s="89"/>
      <c r="P104" s="76"/>
    </row>
    <row r="105" spans="1:16" ht="23.1" customHeight="1">
      <c r="A105" s="143" t="s">
        <v>548</v>
      </c>
      <c r="B105" s="143"/>
      <c r="C105" s="143"/>
      <c r="D105" s="143"/>
      <c r="E105" s="143"/>
      <c r="F105" s="143"/>
      <c r="G105" s="143"/>
      <c r="H105" s="67">
        <f>SUM(H102:H104)</f>
        <v>2</v>
      </c>
      <c r="I105" s="80"/>
      <c r="J105" s="80"/>
      <c r="K105" s="83">
        <f>SUM(K102:K104)</f>
        <v>337537</v>
      </c>
      <c r="L105" s="83">
        <f t="shared" ref="L105:N105" si="11">SUM(L102:L104)</f>
        <v>384300</v>
      </c>
      <c r="M105" s="83">
        <f t="shared" si="11"/>
        <v>384300</v>
      </c>
      <c r="N105" s="83">
        <f t="shared" si="11"/>
        <v>247450</v>
      </c>
      <c r="O105" s="100"/>
      <c r="P105" s="83">
        <f>SUM(P102:P104)</f>
        <v>49490</v>
      </c>
    </row>
    <row r="106" spans="1:16" ht="23.1" customHeight="1">
      <c r="A106" s="143" t="s">
        <v>585</v>
      </c>
      <c r="B106" s="143"/>
      <c r="C106" s="143"/>
      <c r="D106" s="143"/>
      <c r="E106" s="143"/>
      <c r="F106" s="143"/>
      <c r="G106" s="143"/>
      <c r="H106" s="67"/>
      <c r="I106" s="67"/>
      <c r="J106" s="67"/>
      <c r="K106" s="68"/>
      <c r="L106" s="69"/>
      <c r="M106" s="69"/>
      <c r="N106" s="101"/>
      <c r="O106" s="102"/>
      <c r="P106" s="69"/>
    </row>
    <row r="107" spans="1:16" ht="23.1" customHeight="1">
      <c r="A107" s="66">
        <v>52</v>
      </c>
      <c r="B107" s="71" t="s">
        <v>383</v>
      </c>
      <c r="C107" s="71">
        <v>127</v>
      </c>
      <c r="D107" s="71" t="s">
        <v>307</v>
      </c>
      <c r="E107" s="72" t="s">
        <v>144</v>
      </c>
      <c r="F107" s="72" t="s">
        <v>384</v>
      </c>
      <c r="G107" s="86" t="s">
        <v>310</v>
      </c>
      <c r="H107" s="87">
        <v>1</v>
      </c>
      <c r="I107" s="88">
        <v>38443</v>
      </c>
      <c r="J107" s="88">
        <v>38443</v>
      </c>
      <c r="K107" s="99">
        <v>308943</v>
      </c>
      <c r="L107" s="76">
        <v>232000</v>
      </c>
      <c r="M107" s="76">
        <v>232000</v>
      </c>
      <c r="N107" s="75">
        <v>152660</v>
      </c>
      <c r="O107" s="89">
        <v>0.08</v>
      </c>
      <c r="P107" s="76">
        <v>12200</v>
      </c>
    </row>
    <row r="108" spans="1:16" ht="23.1" customHeight="1">
      <c r="A108" s="66">
        <v>53</v>
      </c>
      <c r="B108" s="71" t="s">
        <v>385</v>
      </c>
      <c r="C108" s="71">
        <v>1</v>
      </c>
      <c r="D108" s="71" t="s">
        <v>344</v>
      </c>
      <c r="E108" s="72" t="s">
        <v>166</v>
      </c>
      <c r="F108" s="72" t="s">
        <v>386</v>
      </c>
      <c r="G108" s="86" t="s">
        <v>310</v>
      </c>
      <c r="H108" s="87">
        <v>1</v>
      </c>
      <c r="I108" s="88">
        <v>39234</v>
      </c>
      <c r="J108" s="88">
        <v>39234</v>
      </c>
      <c r="K108" s="99">
        <v>278819</v>
      </c>
      <c r="L108" s="76">
        <v>221000</v>
      </c>
      <c r="M108" s="76">
        <v>221000</v>
      </c>
      <c r="N108" s="75">
        <v>169020</v>
      </c>
      <c r="O108" s="89">
        <v>0.12</v>
      </c>
      <c r="P108" s="76">
        <v>20300</v>
      </c>
    </row>
    <row r="109" spans="1:16" ht="23.1" customHeight="1">
      <c r="A109" s="66"/>
      <c r="B109" s="97"/>
      <c r="C109" s="66"/>
      <c r="D109" s="66"/>
      <c r="E109" s="66"/>
      <c r="F109" s="90"/>
      <c r="G109" s="64"/>
      <c r="H109" s="66"/>
      <c r="I109" s="80"/>
      <c r="J109" s="80"/>
      <c r="K109" s="69"/>
      <c r="L109" s="69"/>
      <c r="M109" s="69"/>
      <c r="N109" s="110"/>
      <c r="O109" s="102"/>
      <c r="P109" s="69"/>
    </row>
    <row r="110" spans="1:16" ht="23.1" customHeight="1">
      <c r="A110" s="143" t="s">
        <v>548</v>
      </c>
      <c r="B110" s="143"/>
      <c r="C110" s="143"/>
      <c r="D110" s="143"/>
      <c r="E110" s="143"/>
      <c r="F110" s="143"/>
      <c r="G110" s="143"/>
      <c r="H110" s="67">
        <f>SUM(H107:H109)</f>
        <v>2</v>
      </c>
      <c r="I110" s="91"/>
      <c r="J110" s="91"/>
      <c r="K110" s="83">
        <f>SUM(K107:K108)</f>
        <v>587762</v>
      </c>
      <c r="L110" s="83">
        <f>SUM(L107:L108)</f>
        <v>453000</v>
      </c>
      <c r="M110" s="83">
        <f>L110</f>
        <v>453000</v>
      </c>
      <c r="N110" s="111">
        <f>SUM(N107:N108)</f>
        <v>321680</v>
      </c>
      <c r="O110" s="100"/>
      <c r="P110" s="83">
        <f>SUM(P107:P108)</f>
        <v>32500</v>
      </c>
    </row>
    <row r="111" spans="1:16" ht="23.1" customHeight="1">
      <c r="A111" s="143" t="s">
        <v>586</v>
      </c>
      <c r="B111" s="143"/>
      <c r="C111" s="143"/>
      <c r="D111" s="143"/>
      <c r="E111" s="143"/>
      <c r="F111" s="143"/>
      <c r="G111" s="143"/>
      <c r="H111" s="67"/>
      <c r="I111" s="67"/>
      <c r="J111" s="67"/>
      <c r="K111" s="68"/>
      <c r="L111" s="69"/>
      <c r="M111" s="69"/>
      <c r="N111" s="101"/>
      <c r="O111" s="102"/>
      <c r="P111" s="69"/>
    </row>
    <row r="112" spans="1:16" ht="23.1" customHeight="1">
      <c r="A112" s="66">
        <v>54</v>
      </c>
      <c r="B112" s="71" t="s">
        <v>145</v>
      </c>
      <c r="C112" s="71">
        <v>116</v>
      </c>
      <c r="D112" s="71" t="s">
        <v>347</v>
      </c>
      <c r="E112" s="72" t="s">
        <v>146</v>
      </c>
      <c r="F112" s="72" t="s">
        <v>262</v>
      </c>
      <c r="G112" s="86" t="s">
        <v>310</v>
      </c>
      <c r="H112" s="87">
        <v>1</v>
      </c>
      <c r="I112" s="88">
        <v>38899</v>
      </c>
      <c r="J112" s="88">
        <v>38899</v>
      </c>
      <c r="K112" s="99">
        <v>241266</v>
      </c>
      <c r="L112" s="76">
        <v>208800</v>
      </c>
      <c r="M112" s="76">
        <v>208800</v>
      </c>
      <c r="N112" s="75">
        <v>168692</v>
      </c>
      <c r="O112" s="89">
        <v>0.1</v>
      </c>
      <c r="P112" s="76">
        <v>16870</v>
      </c>
    </row>
    <row r="113" spans="1:16" ht="23.1" customHeight="1">
      <c r="A113" s="66"/>
      <c r="B113" s="97"/>
      <c r="C113" s="66"/>
      <c r="D113" s="66"/>
      <c r="E113" s="66"/>
      <c r="F113" s="97"/>
      <c r="G113" s="64"/>
      <c r="H113" s="66"/>
      <c r="I113" s="80"/>
      <c r="J113" s="80"/>
      <c r="K113" s="69"/>
      <c r="L113" s="69"/>
      <c r="M113" s="69"/>
      <c r="N113" s="110"/>
      <c r="O113" s="102"/>
      <c r="P113" s="69"/>
    </row>
    <row r="114" spans="1:16" ht="23.1" customHeight="1">
      <c r="A114" s="66"/>
      <c r="B114" s="97"/>
      <c r="C114" s="66"/>
      <c r="D114" s="66"/>
      <c r="E114" s="66"/>
      <c r="F114" s="97"/>
      <c r="G114" s="64"/>
      <c r="H114" s="66"/>
      <c r="I114" s="80"/>
      <c r="J114" s="80"/>
      <c r="K114" s="69"/>
      <c r="L114" s="69"/>
      <c r="M114" s="69"/>
      <c r="N114" s="110"/>
      <c r="O114" s="102"/>
      <c r="P114" s="69"/>
    </row>
    <row r="115" spans="1:16" ht="23.1" customHeight="1">
      <c r="A115" s="143" t="s">
        <v>566</v>
      </c>
      <c r="B115" s="143"/>
      <c r="C115" s="143"/>
      <c r="D115" s="143"/>
      <c r="E115" s="143"/>
      <c r="F115" s="143"/>
      <c r="G115" s="143"/>
      <c r="H115" s="67">
        <f>SUM(H112:H114)</f>
        <v>1</v>
      </c>
      <c r="I115" s="80"/>
      <c r="J115" s="80"/>
      <c r="K115" s="83">
        <f>SUM(K112:K113)</f>
        <v>241266</v>
      </c>
      <c r="L115" s="83">
        <f>SUM(L112:L113)</f>
        <v>208800</v>
      </c>
      <c r="M115" s="83">
        <f>L115</f>
        <v>208800</v>
      </c>
      <c r="N115" s="111">
        <f>SUM(N112:N113)</f>
        <v>168692</v>
      </c>
      <c r="O115" s="100"/>
      <c r="P115" s="83">
        <f>SUM(P112:P113)</f>
        <v>16870</v>
      </c>
    </row>
    <row r="116" spans="1:16" ht="23.1" customHeight="1">
      <c r="A116" s="143" t="s">
        <v>587</v>
      </c>
      <c r="B116" s="143"/>
      <c r="C116" s="143"/>
      <c r="D116" s="143"/>
      <c r="E116" s="143"/>
      <c r="F116" s="143"/>
      <c r="G116" s="143"/>
      <c r="H116" s="67"/>
      <c r="I116" s="67"/>
      <c r="J116" s="67"/>
      <c r="K116" s="68"/>
      <c r="L116" s="69"/>
      <c r="M116" s="69"/>
      <c r="N116" s="101"/>
      <c r="O116" s="102"/>
      <c r="P116" s="69"/>
    </row>
    <row r="117" spans="1:16" ht="30" customHeight="1">
      <c r="A117" s="66">
        <v>55</v>
      </c>
      <c r="B117" s="71" t="s">
        <v>191</v>
      </c>
      <c r="C117" s="71">
        <v>43</v>
      </c>
      <c r="D117" s="71" t="s">
        <v>574</v>
      </c>
      <c r="E117" s="72" t="s">
        <v>192</v>
      </c>
      <c r="F117" s="72" t="s">
        <v>387</v>
      </c>
      <c r="G117" s="86" t="s">
        <v>310</v>
      </c>
      <c r="H117" s="87">
        <v>1</v>
      </c>
      <c r="I117" s="88">
        <v>38808</v>
      </c>
      <c r="J117" s="88">
        <v>38808</v>
      </c>
      <c r="K117" s="99">
        <v>240617</v>
      </c>
      <c r="L117" s="76">
        <v>219800</v>
      </c>
      <c r="M117" s="76">
        <v>219800</v>
      </c>
      <c r="N117" s="75">
        <v>165500</v>
      </c>
      <c r="O117" s="89">
        <v>0.15</v>
      </c>
      <c r="P117" s="76">
        <v>24820</v>
      </c>
    </row>
    <row r="118" spans="1:16" ht="23.1" customHeight="1">
      <c r="A118" s="66"/>
      <c r="B118" s="112"/>
      <c r="C118" s="66"/>
      <c r="D118" s="66"/>
      <c r="E118" s="66"/>
      <c r="F118" s="112"/>
      <c r="G118" s="66"/>
      <c r="H118" s="66"/>
      <c r="I118" s="80"/>
      <c r="J118" s="80"/>
      <c r="K118" s="69"/>
      <c r="L118" s="69"/>
      <c r="M118" s="69"/>
      <c r="N118" s="108"/>
      <c r="O118" s="102"/>
      <c r="P118" s="69"/>
    </row>
    <row r="119" spans="1:16" ht="23.1" customHeight="1">
      <c r="A119" s="66"/>
      <c r="B119" s="112"/>
      <c r="C119" s="66"/>
      <c r="D119" s="66"/>
      <c r="E119" s="66"/>
      <c r="F119" s="112"/>
      <c r="G119" s="66"/>
      <c r="H119" s="66"/>
      <c r="I119" s="80"/>
      <c r="J119" s="80"/>
      <c r="K119" s="69"/>
      <c r="L119" s="69"/>
      <c r="M119" s="69"/>
      <c r="N119" s="108"/>
      <c r="O119" s="102"/>
      <c r="P119" s="69"/>
    </row>
    <row r="120" spans="1:16" ht="23.1" customHeight="1">
      <c r="A120" s="143" t="s">
        <v>566</v>
      </c>
      <c r="B120" s="143"/>
      <c r="C120" s="143"/>
      <c r="D120" s="143"/>
      <c r="E120" s="143"/>
      <c r="F120" s="143"/>
      <c r="G120" s="143"/>
      <c r="H120" s="67">
        <f>SUM(H117:H119)</f>
        <v>1</v>
      </c>
      <c r="I120" s="91"/>
      <c r="J120" s="91"/>
      <c r="K120" s="83">
        <f>SUM(K117:K119)</f>
        <v>240617</v>
      </c>
      <c r="L120" s="83">
        <f>SUM(L117:L119)</f>
        <v>219800</v>
      </c>
      <c r="M120" s="83">
        <f>L120</f>
        <v>219800</v>
      </c>
      <c r="N120" s="109">
        <f>SUM(N117:N119)</f>
        <v>165500</v>
      </c>
      <c r="O120" s="100"/>
      <c r="P120" s="83">
        <f>SUM(P117:P119)</f>
        <v>24820</v>
      </c>
    </row>
    <row r="121" spans="1:16" ht="23.1" customHeight="1">
      <c r="A121" s="143" t="s">
        <v>588</v>
      </c>
      <c r="B121" s="143"/>
      <c r="C121" s="143"/>
      <c r="D121" s="143"/>
      <c r="E121" s="143"/>
      <c r="F121" s="143"/>
      <c r="G121" s="143"/>
      <c r="H121" s="67"/>
      <c r="I121" s="67"/>
      <c r="J121" s="67"/>
      <c r="K121" s="68"/>
      <c r="L121" s="69"/>
      <c r="M121" s="69"/>
      <c r="N121" s="101"/>
      <c r="O121" s="102"/>
      <c r="P121" s="69"/>
    </row>
    <row r="122" spans="1:16" s="116" customFormat="1" ht="23.1" customHeight="1">
      <c r="A122" s="66">
        <v>56</v>
      </c>
      <c r="B122" s="71" t="s">
        <v>388</v>
      </c>
      <c r="C122" s="71">
        <v>84</v>
      </c>
      <c r="D122" s="71" t="s">
        <v>307</v>
      </c>
      <c r="E122" s="72" t="s">
        <v>177</v>
      </c>
      <c r="F122" s="72" t="s">
        <v>389</v>
      </c>
      <c r="G122" s="86" t="s">
        <v>310</v>
      </c>
      <c r="H122" s="87">
        <v>1</v>
      </c>
      <c r="I122" s="88">
        <v>39600</v>
      </c>
      <c r="J122" s="88">
        <v>39600</v>
      </c>
      <c r="K122" s="99">
        <v>275241</v>
      </c>
      <c r="L122" s="76">
        <v>199800</v>
      </c>
      <c r="M122" s="76">
        <v>199800</v>
      </c>
      <c r="N122" s="75">
        <v>196280</v>
      </c>
      <c r="O122" s="89">
        <v>0.22</v>
      </c>
      <c r="P122" s="121">
        <v>43180</v>
      </c>
    </row>
    <row r="123" spans="1:16" s="116" customFormat="1" ht="23.1" customHeight="1">
      <c r="A123" s="66">
        <v>57</v>
      </c>
      <c r="B123" s="71" t="s">
        <v>155</v>
      </c>
      <c r="C123" s="71">
        <v>85</v>
      </c>
      <c r="D123" s="71" t="s">
        <v>572</v>
      </c>
      <c r="E123" s="72" t="s">
        <v>156</v>
      </c>
      <c r="F123" s="72" t="s">
        <v>268</v>
      </c>
      <c r="G123" s="86" t="s">
        <v>310</v>
      </c>
      <c r="H123" s="87">
        <v>1</v>
      </c>
      <c r="I123" s="88">
        <v>40422</v>
      </c>
      <c r="J123" s="88">
        <v>40422</v>
      </c>
      <c r="K123" s="99">
        <v>179219</v>
      </c>
      <c r="L123" s="76">
        <v>193000</v>
      </c>
      <c r="M123" s="76">
        <v>193000</v>
      </c>
      <c r="N123" s="75">
        <v>152346</v>
      </c>
      <c r="O123" s="89">
        <v>0.28000000000000003</v>
      </c>
      <c r="P123" s="121">
        <v>42650</v>
      </c>
    </row>
    <row r="124" spans="1:16" s="116" customFormat="1" ht="23.1" customHeight="1">
      <c r="A124" s="66"/>
      <c r="B124" s="112"/>
      <c r="C124" s="66"/>
      <c r="D124" s="66"/>
      <c r="F124" s="122"/>
      <c r="G124" s="66"/>
      <c r="H124" s="66"/>
      <c r="I124" s="80"/>
      <c r="J124" s="80"/>
      <c r="K124" s="69"/>
      <c r="L124" s="69"/>
      <c r="M124" s="69"/>
      <c r="N124" s="123"/>
      <c r="O124" s="115"/>
      <c r="P124" s="124"/>
    </row>
    <row r="125" spans="1:16" ht="23.1" customHeight="1">
      <c r="A125" s="143" t="s">
        <v>566</v>
      </c>
      <c r="B125" s="143"/>
      <c r="C125" s="143"/>
      <c r="D125" s="143"/>
      <c r="E125" s="143"/>
      <c r="F125" s="143"/>
      <c r="G125" s="143"/>
      <c r="H125" s="67">
        <f>SUM(H122:H124)</f>
        <v>2</v>
      </c>
      <c r="I125" s="91"/>
      <c r="J125" s="91"/>
      <c r="K125" s="83">
        <f>SUM(K122:K124)</f>
        <v>454460</v>
      </c>
      <c r="L125" s="83">
        <f t="shared" ref="L125:N125" si="12">SUM(L122:L124)</f>
        <v>392800</v>
      </c>
      <c r="M125" s="83">
        <f t="shared" si="12"/>
        <v>392800</v>
      </c>
      <c r="N125" s="83">
        <f t="shared" si="12"/>
        <v>348626</v>
      </c>
      <c r="O125" s="100"/>
      <c r="P125" s="83">
        <f>SUM(P122:P124)</f>
        <v>85830</v>
      </c>
    </row>
    <row r="126" spans="1:16" ht="23.1" customHeight="1">
      <c r="A126" s="143" t="s">
        <v>589</v>
      </c>
      <c r="B126" s="143"/>
      <c r="C126" s="143"/>
      <c r="D126" s="143"/>
      <c r="E126" s="143"/>
      <c r="F126" s="143"/>
      <c r="G126" s="143"/>
      <c r="H126" s="67"/>
      <c r="I126" s="67"/>
      <c r="J126" s="67"/>
      <c r="K126" s="68"/>
      <c r="L126" s="69"/>
      <c r="M126" s="69"/>
      <c r="N126" s="101"/>
      <c r="O126" s="102"/>
      <c r="P126" s="69"/>
    </row>
    <row r="127" spans="1:16" s="116" customFormat="1" ht="23.1" customHeight="1">
      <c r="A127" s="66">
        <v>58</v>
      </c>
      <c r="B127" s="71" t="s">
        <v>390</v>
      </c>
      <c r="C127" s="71">
        <v>100</v>
      </c>
      <c r="D127" s="71" t="s">
        <v>347</v>
      </c>
      <c r="E127" s="72" t="s">
        <v>348</v>
      </c>
      <c r="F127" s="72" t="s">
        <v>391</v>
      </c>
      <c r="G127" s="86" t="s">
        <v>310</v>
      </c>
      <c r="H127" s="87">
        <v>1</v>
      </c>
      <c r="I127" s="88">
        <v>39569</v>
      </c>
      <c r="J127" s="88">
        <v>39569</v>
      </c>
      <c r="K127" s="99">
        <v>167728</v>
      </c>
      <c r="L127" s="76">
        <v>198000</v>
      </c>
      <c r="M127" s="76">
        <v>198000</v>
      </c>
      <c r="N127" s="75">
        <v>141760</v>
      </c>
      <c r="O127" s="89">
        <v>0.2</v>
      </c>
      <c r="P127" s="76">
        <f>28350-1000</f>
        <v>27350</v>
      </c>
    </row>
    <row r="128" spans="1:16" ht="23.1" customHeight="1">
      <c r="A128" s="66">
        <v>59</v>
      </c>
      <c r="B128" s="71" t="s">
        <v>392</v>
      </c>
      <c r="C128" s="71">
        <v>101</v>
      </c>
      <c r="D128" s="71" t="s">
        <v>393</v>
      </c>
      <c r="E128" s="72" t="s">
        <v>394</v>
      </c>
      <c r="F128" s="72" t="s">
        <v>395</v>
      </c>
      <c r="G128" s="86" t="s">
        <v>310</v>
      </c>
      <c r="H128" s="87">
        <v>1</v>
      </c>
      <c r="I128" s="88">
        <v>38322</v>
      </c>
      <c r="J128" s="88">
        <v>38322</v>
      </c>
      <c r="K128" s="99">
        <v>260000</v>
      </c>
      <c r="L128" s="76">
        <v>144800</v>
      </c>
      <c r="M128" s="76">
        <v>144800</v>
      </c>
      <c r="N128" s="75">
        <v>97230</v>
      </c>
      <c r="O128" s="89">
        <v>0.09</v>
      </c>
      <c r="P128" s="76">
        <v>8750</v>
      </c>
    </row>
    <row r="129" spans="1:16" ht="23.1" customHeight="1">
      <c r="A129" s="66"/>
      <c r="B129" s="97"/>
      <c r="C129" s="66"/>
      <c r="D129" s="66"/>
      <c r="E129" s="66"/>
      <c r="F129" s="90"/>
      <c r="G129" s="64"/>
      <c r="H129" s="66"/>
      <c r="I129" s="80"/>
      <c r="J129" s="80"/>
      <c r="K129" s="69"/>
      <c r="L129" s="69"/>
      <c r="M129" s="69"/>
      <c r="N129" s="125"/>
      <c r="O129" s="102"/>
      <c r="P129" s="69"/>
    </row>
    <row r="130" spans="1:16" ht="23.1" customHeight="1">
      <c r="A130" s="143" t="s">
        <v>566</v>
      </c>
      <c r="B130" s="143"/>
      <c r="C130" s="143"/>
      <c r="D130" s="143"/>
      <c r="E130" s="143"/>
      <c r="F130" s="143"/>
      <c r="G130" s="143"/>
      <c r="H130" s="67">
        <f>SUM(H127:H129)</f>
        <v>2</v>
      </c>
      <c r="I130" s="96"/>
      <c r="J130" s="96"/>
      <c r="K130" s="83">
        <f>SUM(K127:K129)</f>
        <v>427728</v>
      </c>
      <c r="L130" s="83">
        <f>SUM(L127:L129)</f>
        <v>342800</v>
      </c>
      <c r="M130" s="83">
        <f t="shared" ref="M130" si="13">L130</f>
        <v>342800</v>
      </c>
      <c r="N130" s="111">
        <f>SUM(N127:N129)</f>
        <v>238990</v>
      </c>
      <c r="O130" s="100"/>
      <c r="P130" s="83">
        <f>SUM(P127:P129)</f>
        <v>36100</v>
      </c>
    </row>
    <row r="131" spans="1:16" ht="23.1" customHeight="1">
      <c r="A131" s="143" t="s">
        <v>590</v>
      </c>
      <c r="B131" s="143"/>
      <c r="C131" s="143"/>
      <c r="D131" s="143"/>
      <c r="E131" s="143"/>
      <c r="F131" s="143"/>
      <c r="G131" s="143"/>
      <c r="H131" s="67"/>
      <c r="I131" s="67"/>
      <c r="J131" s="67"/>
      <c r="K131" s="68"/>
      <c r="L131" s="69"/>
      <c r="M131" s="69"/>
      <c r="N131" s="101"/>
      <c r="O131" s="102"/>
      <c r="P131" s="69"/>
    </row>
    <row r="132" spans="1:16" ht="30.75" customHeight="1">
      <c r="A132" s="66">
        <v>60</v>
      </c>
      <c r="B132" s="71" t="s">
        <v>211</v>
      </c>
      <c r="C132" s="71">
        <v>233</v>
      </c>
      <c r="D132" s="71" t="s">
        <v>574</v>
      </c>
      <c r="E132" s="72" t="s">
        <v>195</v>
      </c>
      <c r="F132" s="72" t="s">
        <v>287</v>
      </c>
      <c r="G132" s="86" t="s">
        <v>310</v>
      </c>
      <c r="H132" s="87">
        <v>1</v>
      </c>
      <c r="I132" s="88">
        <v>39142</v>
      </c>
      <c r="J132" s="88">
        <v>39142</v>
      </c>
      <c r="K132" s="99">
        <v>242482</v>
      </c>
      <c r="L132" s="76">
        <v>197800</v>
      </c>
      <c r="M132" s="76">
        <v>197800</v>
      </c>
      <c r="N132" s="75">
        <v>157800</v>
      </c>
      <c r="O132" s="89">
        <v>0.25</v>
      </c>
      <c r="P132" s="76">
        <v>39450</v>
      </c>
    </row>
    <row r="133" spans="1:16" ht="23.1" customHeight="1">
      <c r="A133" s="66"/>
      <c r="B133" s="97"/>
      <c r="C133" s="66"/>
      <c r="D133" s="66"/>
      <c r="E133" s="66"/>
      <c r="F133" s="97"/>
      <c r="G133" s="64"/>
      <c r="H133" s="66"/>
      <c r="I133" s="80"/>
      <c r="J133" s="80"/>
      <c r="K133" s="69"/>
      <c r="L133" s="69"/>
      <c r="M133" s="69"/>
      <c r="N133" s="125"/>
      <c r="O133" s="102"/>
      <c r="P133" s="69"/>
    </row>
    <row r="134" spans="1:16" ht="23.1" customHeight="1">
      <c r="A134" s="66"/>
      <c r="B134" s="97"/>
      <c r="C134" s="66"/>
      <c r="D134" s="66"/>
      <c r="E134" s="66"/>
      <c r="F134" s="97"/>
      <c r="G134" s="64"/>
      <c r="H134" s="66"/>
      <c r="I134" s="80"/>
      <c r="J134" s="80"/>
      <c r="K134" s="69"/>
      <c r="L134" s="69"/>
      <c r="M134" s="69"/>
      <c r="N134" s="125"/>
      <c r="O134" s="102"/>
      <c r="P134" s="69"/>
    </row>
    <row r="135" spans="1:16" ht="23.1" customHeight="1">
      <c r="A135" s="143" t="s">
        <v>566</v>
      </c>
      <c r="B135" s="143"/>
      <c r="C135" s="143"/>
      <c r="D135" s="143"/>
      <c r="E135" s="143"/>
      <c r="F135" s="143"/>
      <c r="G135" s="143"/>
      <c r="H135" s="67">
        <f>SUM(H132:H134)</f>
        <v>1</v>
      </c>
      <c r="I135" s="91"/>
      <c r="J135" s="91"/>
      <c r="K135" s="83">
        <f>SUM(K132:K134)</f>
        <v>242482</v>
      </c>
      <c r="L135" s="83">
        <f>SUM(L132:L134)</f>
        <v>197800</v>
      </c>
      <c r="M135" s="83">
        <f t="shared" ref="M135" si="14">L135</f>
        <v>197800</v>
      </c>
      <c r="N135" s="111">
        <f>SUM(N132:N134)</f>
        <v>157800</v>
      </c>
      <c r="O135" s="100"/>
      <c r="P135" s="83">
        <f>SUM(P132:P134)</f>
        <v>39450</v>
      </c>
    </row>
    <row r="136" spans="1:16" ht="23.1" customHeight="1">
      <c r="A136" s="143" t="s">
        <v>591</v>
      </c>
      <c r="B136" s="143"/>
      <c r="C136" s="143"/>
      <c r="D136" s="143"/>
      <c r="E136" s="143"/>
      <c r="F136" s="143"/>
      <c r="G136" s="143"/>
      <c r="H136" s="67"/>
      <c r="I136" s="67"/>
      <c r="J136" s="67"/>
      <c r="K136" s="68"/>
      <c r="L136" s="69"/>
      <c r="M136" s="69"/>
      <c r="N136" s="101"/>
      <c r="O136" s="102"/>
      <c r="P136" s="69"/>
    </row>
    <row r="137" spans="1:16" ht="23.1" customHeight="1">
      <c r="A137" s="66">
        <v>61</v>
      </c>
      <c r="B137" s="71" t="s">
        <v>203</v>
      </c>
      <c r="C137" s="71">
        <v>242</v>
      </c>
      <c r="D137" s="71" t="s">
        <v>572</v>
      </c>
      <c r="E137" s="72" t="s">
        <v>204</v>
      </c>
      <c r="F137" s="72" t="s">
        <v>285</v>
      </c>
      <c r="G137" s="86" t="s">
        <v>310</v>
      </c>
      <c r="H137" s="87">
        <v>1</v>
      </c>
      <c r="I137" s="88">
        <v>38869</v>
      </c>
      <c r="J137" s="88">
        <v>38869</v>
      </c>
      <c r="K137" s="99">
        <v>412049</v>
      </c>
      <c r="L137" s="76">
        <v>250000</v>
      </c>
      <c r="M137" s="76">
        <v>250000</v>
      </c>
      <c r="N137" s="75">
        <v>195558</v>
      </c>
      <c r="O137" s="89">
        <v>0.1</v>
      </c>
      <c r="P137" s="76">
        <v>19550</v>
      </c>
    </row>
    <row r="138" spans="1:16" ht="23.1" customHeight="1">
      <c r="A138" s="66">
        <v>62</v>
      </c>
      <c r="B138" s="71" t="s">
        <v>205</v>
      </c>
      <c r="C138" s="71">
        <v>241</v>
      </c>
      <c r="D138" s="71" t="s">
        <v>592</v>
      </c>
      <c r="E138" s="72" t="s">
        <v>206</v>
      </c>
      <c r="F138" s="72" t="s">
        <v>286</v>
      </c>
      <c r="G138" s="86" t="s">
        <v>310</v>
      </c>
      <c r="H138" s="87">
        <v>1</v>
      </c>
      <c r="I138" s="88">
        <v>38018</v>
      </c>
      <c r="J138" s="88">
        <v>38018</v>
      </c>
      <c r="K138" s="99">
        <v>334603</v>
      </c>
      <c r="L138" s="76">
        <v>198000</v>
      </c>
      <c r="M138" s="76">
        <v>198000</v>
      </c>
      <c r="N138" s="75">
        <v>157795</v>
      </c>
      <c r="O138" s="89">
        <v>0.08</v>
      </c>
      <c r="P138" s="76">
        <v>12620</v>
      </c>
    </row>
    <row r="139" spans="1:16" ht="23.1" customHeight="1">
      <c r="A139" s="66">
        <v>63</v>
      </c>
      <c r="B139" s="71" t="s">
        <v>207</v>
      </c>
      <c r="C139" s="71">
        <v>240</v>
      </c>
      <c r="D139" s="71" t="s">
        <v>574</v>
      </c>
      <c r="E139" s="72" t="s">
        <v>208</v>
      </c>
      <c r="F139" s="72" t="s">
        <v>284</v>
      </c>
      <c r="G139" s="86" t="s">
        <v>310</v>
      </c>
      <c r="H139" s="87">
        <v>1</v>
      </c>
      <c r="I139" s="88">
        <v>40087</v>
      </c>
      <c r="J139" s="88">
        <v>40087</v>
      </c>
      <c r="K139" s="75">
        <v>199459</v>
      </c>
      <c r="L139" s="76">
        <v>194800</v>
      </c>
      <c r="M139" s="76">
        <v>194800</v>
      </c>
      <c r="N139" s="75">
        <v>147000</v>
      </c>
      <c r="O139" s="89">
        <v>0.35</v>
      </c>
      <c r="P139" s="76">
        <v>51450</v>
      </c>
    </row>
    <row r="140" spans="1:16" ht="23.1" customHeight="1">
      <c r="A140" s="66">
        <v>64</v>
      </c>
      <c r="B140" s="71" t="s">
        <v>209</v>
      </c>
      <c r="C140" s="71">
        <v>239</v>
      </c>
      <c r="D140" s="72" t="s">
        <v>593</v>
      </c>
      <c r="E140" s="72" t="s">
        <v>210</v>
      </c>
      <c r="F140" s="72" t="s">
        <v>396</v>
      </c>
      <c r="G140" s="86" t="s">
        <v>310</v>
      </c>
      <c r="H140" s="87">
        <v>1</v>
      </c>
      <c r="I140" s="88">
        <v>37408</v>
      </c>
      <c r="J140" s="88">
        <v>37408</v>
      </c>
      <c r="K140" s="75">
        <v>487600</v>
      </c>
      <c r="L140" s="76">
        <v>360000</v>
      </c>
      <c r="M140" s="76">
        <v>360000</v>
      </c>
      <c r="N140" s="75">
        <v>268500</v>
      </c>
      <c r="O140" s="89">
        <v>0.08</v>
      </c>
      <c r="P140" s="76">
        <v>21480</v>
      </c>
    </row>
    <row r="141" spans="1:16" ht="23.1" customHeight="1">
      <c r="A141" s="143" t="s">
        <v>566</v>
      </c>
      <c r="B141" s="143"/>
      <c r="C141" s="143"/>
      <c r="D141" s="143"/>
      <c r="E141" s="143"/>
      <c r="F141" s="143"/>
      <c r="G141" s="143"/>
      <c r="H141" s="67">
        <f>SUM(H137:H140)</f>
        <v>4</v>
      </c>
      <c r="I141" s="91"/>
      <c r="J141" s="91"/>
      <c r="K141" s="83">
        <f>SUM(K137:K140)</f>
        <v>1433711</v>
      </c>
      <c r="L141" s="83">
        <f>SUM(L137:L140)</f>
        <v>1002800</v>
      </c>
      <c r="M141" s="83">
        <f t="shared" ref="M141" si="15">L141</f>
        <v>1002800</v>
      </c>
      <c r="N141" s="111">
        <f>SUM(N137:N140)</f>
        <v>768853</v>
      </c>
      <c r="O141" s="100"/>
      <c r="P141" s="83">
        <f>SUM(P137:P140)</f>
        <v>105100</v>
      </c>
    </row>
    <row r="142" spans="1:16" ht="23.1" customHeight="1">
      <c r="A142" s="143" t="s">
        <v>594</v>
      </c>
      <c r="B142" s="143"/>
      <c r="C142" s="143"/>
      <c r="D142" s="143"/>
      <c r="E142" s="143"/>
      <c r="F142" s="143"/>
      <c r="G142" s="143"/>
      <c r="H142" s="67"/>
      <c r="I142" s="67"/>
      <c r="J142" s="67"/>
      <c r="K142" s="68"/>
      <c r="L142" s="69"/>
      <c r="M142" s="69"/>
      <c r="N142" s="101"/>
      <c r="O142" s="102"/>
      <c r="P142" s="69"/>
    </row>
    <row r="143" spans="1:16" ht="23.1" customHeight="1">
      <c r="A143" s="66">
        <v>65</v>
      </c>
      <c r="B143" s="71" t="s">
        <v>397</v>
      </c>
      <c r="C143" s="71">
        <v>173</v>
      </c>
      <c r="D143" s="71" t="s">
        <v>362</v>
      </c>
      <c r="E143" s="72" t="s">
        <v>363</v>
      </c>
      <c r="F143" s="72" t="s">
        <v>398</v>
      </c>
      <c r="G143" s="86" t="s">
        <v>310</v>
      </c>
      <c r="H143" s="87">
        <v>1</v>
      </c>
      <c r="I143" s="88">
        <v>39722</v>
      </c>
      <c r="J143" s="88">
        <v>39722</v>
      </c>
      <c r="K143" s="75">
        <v>244541</v>
      </c>
      <c r="L143" s="76">
        <v>190000</v>
      </c>
      <c r="M143" s="76">
        <v>190000</v>
      </c>
      <c r="N143" s="75">
        <v>190830</v>
      </c>
      <c r="O143" s="89">
        <v>0.21</v>
      </c>
      <c r="P143" s="76">
        <v>40080</v>
      </c>
    </row>
    <row r="144" spans="1:16" ht="27.75" customHeight="1">
      <c r="A144" s="66">
        <v>66</v>
      </c>
      <c r="B144" s="71" t="s">
        <v>399</v>
      </c>
      <c r="C144" s="71">
        <v>187</v>
      </c>
      <c r="D144" s="71" t="s">
        <v>307</v>
      </c>
      <c r="E144" s="72" t="s">
        <v>400</v>
      </c>
      <c r="F144" s="72" t="s">
        <v>401</v>
      </c>
      <c r="G144" s="86" t="s">
        <v>310</v>
      </c>
      <c r="H144" s="87">
        <v>1</v>
      </c>
      <c r="I144" s="88">
        <v>39264</v>
      </c>
      <c r="J144" s="88">
        <v>39264</v>
      </c>
      <c r="K144" s="75">
        <v>232392</v>
      </c>
      <c r="L144" s="76">
        <v>160000</v>
      </c>
      <c r="M144" s="76">
        <v>160000</v>
      </c>
      <c r="N144" s="75">
        <v>152660</v>
      </c>
      <c r="O144" s="89">
        <v>0.23</v>
      </c>
      <c r="P144" s="76">
        <v>35110</v>
      </c>
    </row>
    <row r="145" spans="1:16" ht="23.1" customHeight="1">
      <c r="A145" s="66">
        <v>67</v>
      </c>
      <c r="B145" s="71" t="s">
        <v>402</v>
      </c>
      <c r="C145" s="71">
        <v>175</v>
      </c>
      <c r="D145" s="71" t="s">
        <v>307</v>
      </c>
      <c r="E145" s="72" t="s">
        <v>227</v>
      </c>
      <c r="F145" s="72" t="s">
        <v>403</v>
      </c>
      <c r="G145" s="86" t="s">
        <v>310</v>
      </c>
      <c r="H145" s="87">
        <v>1</v>
      </c>
      <c r="I145" s="88">
        <v>38443</v>
      </c>
      <c r="J145" s="88">
        <v>38443</v>
      </c>
      <c r="K145" s="75">
        <v>266135</v>
      </c>
      <c r="L145" s="76">
        <v>200000</v>
      </c>
      <c r="M145" s="76">
        <v>200000</v>
      </c>
      <c r="N145" s="75">
        <v>196280</v>
      </c>
      <c r="O145" s="89">
        <v>0.09</v>
      </c>
      <c r="P145" s="76">
        <v>17660</v>
      </c>
    </row>
    <row r="146" spans="1:16" ht="23.1" customHeight="1">
      <c r="A146" s="66">
        <v>68</v>
      </c>
      <c r="B146" s="71" t="s">
        <v>404</v>
      </c>
      <c r="C146" s="71">
        <v>177</v>
      </c>
      <c r="D146" s="71" t="s">
        <v>366</v>
      </c>
      <c r="E146" s="72" t="s">
        <v>405</v>
      </c>
      <c r="F146" s="72" t="s">
        <v>406</v>
      </c>
      <c r="G146" s="86" t="s">
        <v>310</v>
      </c>
      <c r="H146" s="87">
        <v>1</v>
      </c>
      <c r="I146" s="88">
        <v>38838</v>
      </c>
      <c r="J146" s="88">
        <v>38838</v>
      </c>
      <c r="K146" s="75">
        <v>253071</v>
      </c>
      <c r="L146" s="76">
        <v>130000</v>
      </c>
      <c r="M146" s="76">
        <v>130000</v>
      </c>
      <c r="N146" s="75">
        <v>104770</v>
      </c>
      <c r="O146" s="89">
        <v>0.13</v>
      </c>
      <c r="P146" s="76">
        <v>13620</v>
      </c>
    </row>
    <row r="147" spans="1:16" ht="23.1" customHeight="1">
      <c r="A147" s="66">
        <v>69</v>
      </c>
      <c r="B147" s="71" t="s">
        <v>407</v>
      </c>
      <c r="C147" s="71">
        <v>178</v>
      </c>
      <c r="D147" s="71" t="s">
        <v>408</v>
      </c>
      <c r="E147" s="72" t="s">
        <v>188</v>
      </c>
      <c r="F147" s="72" t="s">
        <v>409</v>
      </c>
      <c r="G147" s="86" t="s">
        <v>310</v>
      </c>
      <c r="H147" s="87">
        <v>1</v>
      </c>
      <c r="I147" s="88">
        <v>39873</v>
      </c>
      <c r="J147" s="88">
        <v>39873</v>
      </c>
      <c r="K147" s="75">
        <v>186433</v>
      </c>
      <c r="L147" s="76">
        <v>218000</v>
      </c>
      <c r="M147" s="76">
        <v>218000</v>
      </c>
      <c r="N147" s="75">
        <v>152660</v>
      </c>
      <c r="O147" s="89">
        <v>0.28000000000000003</v>
      </c>
      <c r="P147" s="76">
        <v>42740</v>
      </c>
    </row>
    <row r="148" spans="1:16" ht="23.1" customHeight="1">
      <c r="A148" s="66">
        <v>70</v>
      </c>
      <c r="B148" s="71" t="s">
        <v>410</v>
      </c>
      <c r="C148" s="71">
        <v>174</v>
      </c>
      <c r="D148" s="71" t="s">
        <v>324</v>
      </c>
      <c r="E148" s="72" t="s">
        <v>235</v>
      </c>
      <c r="F148" s="72" t="s">
        <v>411</v>
      </c>
      <c r="G148" s="86" t="s">
        <v>310</v>
      </c>
      <c r="H148" s="87">
        <v>1</v>
      </c>
      <c r="I148" s="88">
        <v>39417</v>
      </c>
      <c r="J148" s="88">
        <v>39417</v>
      </c>
      <c r="K148" s="75">
        <v>131510</v>
      </c>
      <c r="L148" s="76">
        <v>125500</v>
      </c>
      <c r="M148" s="76">
        <v>125500</v>
      </c>
      <c r="N148" s="75">
        <v>119950</v>
      </c>
      <c r="O148" s="89">
        <v>0.21</v>
      </c>
      <c r="P148" s="76">
        <v>25190</v>
      </c>
    </row>
    <row r="149" spans="1:16" ht="30.75" customHeight="1">
      <c r="A149" s="66">
        <v>71</v>
      </c>
      <c r="B149" s="71" t="s">
        <v>412</v>
      </c>
      <c r="C149" s="71">
        <v>169</v>
      </c>
      <c r="D149" s="71" t="s">
        <v>307</v>
      </c>
      <c r="E149" s="72" t="s">
        <v>400</v>
      </c>
      <c r="F149" s="72" t="s">
        <v>413</v>
      </c>
      <c r="G149" s="86" t="s">
        <v>310</v>
      </c>
      <c r="H149" s="87">
        <v>1</v>
      </c>
      <c r="I149" s="88">
        <v>39052</v>
      </c>
      <c r="J149" s="88">
        <v>39052</v>
      </c>
      <c r="K149" s="75">
        <v>198553</v>
      </c>
      <c r="L149" s="76">
        <v>192500</v>
      </c>
      <c r="M149" s="76">
        <v>192500</v>
      </c>
      <c r="N149" s="75">
        <v>152660</v>
      </c>
      <c r="O149" s="89">
        <v>0.19</v>
      </c>
      <c r="P149" s="76">
        <v>29000</v>
      </c>
    </row>
    <row r="150" spans="1:16" ht="23.1" customHeight="1">
      <c r="A150" s="66">
        <v>72</v>
      </c>
      <c r="B150" s="71" t="s">
        <v>414</v>
      </c>
      <c r="C150" s="71">
        <v>168</v>
      </c>
      <c r="D150" s="71" t="s">
        <v>324</v>
      </c>
      <c r="E150" s="72" t="s">
        <v>371</v>
      </c>
      <c r="F150" s="72" t="s">
        <v>415</v>
      </c>
      <c r="G150" s="86" t="s">
        <v>310</v>
      </c>
      <c r="H150" s="87">
        <v>1</v>
      </c>
      <c r="I150" s="88">
        <v>39539</v>
      </c>
      <c r="J150" s="88">
        <v>39539</v>
      </c>
      <c r="K150" s="75">
        <v>234628</v>
      </c>
      <c r="L150" s="76">
        <v>146800</v>
      </c>
      <c r="M150" s="76">
        <v>146800</v>
      </c>
      <c r="N150" s="75">
        <v>125400</v>
      </c>
      <c r="O150" s="89">
        <v>0.24</v>
      </c>
      <c r="P150" s="76">
        <v>30000</v>
      </c>
    </row>
    <row r="151" spans="1:16" ht="23.1" customHeight="1">
      <c r="A151" s="66">
        <v>73</v>
      </c>
      <c r="B151" s="71" t="s">
        <v>416</v>
      </c>
      <c r="C151" s="71">
        <v>172</v>
      </c>
      <c r="D151" s="71" t="s">
        <v>417</v>
      </c>
      <c r="E151" s="72" t="s">
        <v>418</v>
      </c>
      <c r="F151" s="72" t="s">
        <v>419</v>
      </c>
      <c r="G151" s="86" t="s">
        <v>310</v>
      </c>
      <c r="H151" s="87">
        <v>1</v>
      </c>
      <c r="I151" s="88">
        <v>41153</v>
      </c>
      <c r="J151" s="88">
        <v>41153</v>
      </c>
      <c r="K151" s="75">
        <v>55488</v>
      </c>
      <c r="L151" s="76">
        <v>93800</v>
      </c>
      <c r="M151" s="76">
        <v>93800</v>
      </c>
      <c r="N151" s="75">
        <v>92690</v>
      </c>
      <c r="O151" s="89">
        <v>0.43</v>
      </c>
      <c r="P151" s="76">
        <v>39800</v>
      </c>
    </row>
    <row r="152" spans="1:16" ht="23.1" customHeight="1">
      <c r="A152" s="66">
        <v>74</v>
      </c>
      <c r="B152" s="71" t="s">
        <v>420</v>
      </c>
      <c r="C152" s="71">
        <v>171</v>
      </c>
      <c r="D152" s="71" t="s">
        <v>347</v>
      </c>
      <c r="E152" s="72" t="s">
        <v>421</v>
      </c>
      <c r="F152" s="72" t="s">
        <v>422</v>
      </c>
      <c r="G152" s="86" t="s">
        <v>310</v>
      </c>
      <c r="H152" s="87">
        <v>1</v>
      </c>
      <c r="I152" s="88">
        <v>38139</v>
      </c>
      <c r="J152" s="88">
        <v>38139</v>
      </c>
      <c r="K152" s="75">
        <v>330283</v>
      </c>
      <c r="L152" s="76">
        <v>229800</v>
      </c>
      <c r="M152" s="76">
        <v>229800</v>
      </c>
      <c r="N152" s="75">
        <v>141760</v>
      </c>
      <c r="O152" s="89">
        <v>7.0000000000000007E-2</v>
      </c>
      <c r="P152" s="76">
        <v>9920</v>
      </c>
    </row>
    <row r="153" spans="1:16" ht="23.1" customHeight="1">
      <c r="A153" s="66">
        <v>75</v>
      </c>
      <c r="B153" s="71" t="s">
        <v>423</v>
      </c>
      <c r="C153" s="71">
        <v>170</v>
      </c>
      <c r="D153" s="71" t="s">
        <v>424</v>
      </c>
      <c r="E153" s="72" t="s">
        <v>425</v>
      </c>
      <c r="F153" s="72" t="s">
        <v>426</v>
      </c>
      <c r="G153" s="86" t="s">
        <v>310</v>
      </c>
      <c r="H153" s="87">
        <v>1</v>
      </c>
      <c r="I153" s="88">
        <v>39417</v>
      </c>
      <c r="J153" s="88">
        <v>39417</v>
      </c>
      <c r="K153" s="75">
        <v>238068</v>
      </c>
      <c r="L153" s="76">
        <v>98000</v>
      </c>
      <c r="M153" s="76">
        <v>98000</v>
      </c>
      <c r="N153" s="75">
        <v>86000</v>
      </c>
      <c r="O153" s="89">
        <v>0.17</v>
      </c>
      <c r="P153" s="76">
        <v>14620</v>
      </c>
    </row>
    <row r="154" spans="1:16" ht="23.1" customHeight="1">
      <c r="A154" s="140" t="s">
        <v>566</v>
      </c>
      <c r="B154" s="141"/>
      <c r="C154" s="141"/>
      <c r="D154" s="141"/>
      <c r="E154" s="141"/>
      <c r="F154" s="141"/>
      <c r="G154" s="141"/>
      <c r="H154" s="67">
        <f>SUM(H143:H153)</f>
        <v>11</v>
      </c>
      <c r="I154" s="91"/>
      <c r="J154" s="91"/>
      <c r="K154" s="83">
        <f>SUM(K143:K153)</f>
        <v>2371102</v>
      </c>
      <c r="L154" s="83">
        <f t="shared" ref="L154:N154" si="16">SUM(L143:L153)</f>
        <v>1784400</v>
      </c>
      <c r="M154" s="83">
        <f t="shared" si="16"/>
        <v>1784400</v>
      </c>
      <c r="N154" s="83">
        <f t="shared" si="16"/>
        <v>1515660</v>
      </c>
      <c r="O154" s="100"/>
      <c r="P154" s="83">
        <f>SUM(P143:P153)</f>
        <v>297740</v>
      </c>
    </row>
    <row r="155" spans="1:16" ht="23.1" customHeight="1">
      <c r="A155" s="140" t="s">
        <v>595</v>
      </c>
      <c r="B155" s="141"/>
      <c r="C155" s="141"/>
      <c r="D155" s="141"/>
      <c r="E155" s="141"/>
      <c r="F155" s="141"/>
      <c r="G155" s="141"/>
      <c r="H155" s="67"/>
      <c r="I155" s="67"/>
      <c r="J155" s="67"/>
      <c r="K155" s="68"/>
      <c r="L155" s="69"/>
      <c r="M155" s="69"/>
      <c r="N155" s="101"/>
      <c r="O155" s="102"/>
      <c r="P155" s="69"/>
    </row>
    <row r="156" spans="1:16" ht="23.1" customHeight="1">
      <c r="A156" s="66">
        <v>76</v>
      </c>
      <c r="B156" s="71" t="s">
        <v>167</v>
      </c>
      <c r="C156" s="71">
        <v>126</v>
      </c>
      <c r="D156" s="71" t="s">
        <v>366</v>
      </c>
      <c r="E156" s="72" t="s">
        <v>168</v>
      </c>
      <c r="F156" s="72" t="s">
        <v>273</v>
      </c>
      <c r="G156" s="86" t="s">
        <v>310</v>
      </c>
      <c r="H156" s="87">
        <v>1</v>
      </c>
      <c r="I156" s="88">
        <v>39417</v>
      </c>
      <c r="J156" s="88">
        <v>39417</v>
      </c>
      <c r="K156" s="99">
        <v>250098</v>
      </c>
      <c r="L156" s="76">
        <v>173800</v>
      </c>
      <c r="M156" s="76">
        <v>173800</v>
      </c>
      <c r="N156" s="75">
        <v>135800</v>
      </c>
      <c r="O156" s="89">
        <v>0.2</v>
      </c>
      <c r="P156" s="76">
        <v>27160</v>
      </c>
    </row>
    <row r="157" spans="1:16" ht="23.1" customHeight="1">
      <c r="A157" s="66">
        <v>77</v>
      </c>
      <c r="B157" s="71" t="s">
        <v>169</v>
      </c>
      <c r="C157" s="71">
        <v>124</v>
      </c>
      <c r="D157" s="71" t="s">
        <v>596</v>
      </c>
      <c r="E157" s="72" t="s">
        <v>427</v>
      </c>
      <c r="F157" s="72" t="s">
        <v>272</v>
      </c>
      <c r="G157" s="86" t="s">
        <v>310</v>
      </c>
      <c r="H157" s="87">
        <v>1</v>
      </c>
      <c r="I157" s="88">
        <v>40026</v>
      </c>
      <c r="J157" s="88">
        <v>40026</v>
      </c>
      <c r="K157" s="99">
        <v>112638</v>
      </c>
      <c r="L157" s="76">
        <v>304200</v>
      </c>
      <c r="M157" s="76">
        <v>304200</v>
      </c>
      <c r="N157" s="75">
        <v>180038</v>
      </c>
      <c r="O157" s="89">
        <v>0.28000000000000003</v>
      </c>
      <c r="P157" s="76">
        <v>50410</v>
      </c>
    </row>
    <row r="158" spans="1:16" ht="23.1" customHeight="1">
      <c r="A158" s="66">
        <v>78</v>
      </c>
      <c r="B158" s="71" t="s">
        <v>170</v>
      </c>
      <c r="C158" s="71">
        <v>122</v>
      </c>
      <c r="D158" s="71" t="s">
        <v>597</v>
      </c>
      <c r="E158" s="72" t="s">
        <v>428</v>
      </c>
      <c r="F158" s="72" t="s">
        <v>429</v>
      </c>
      <c r="G158" s="86" t="s">
        <v>310</v>
      </c>
      <c r="H158" s="87">
        <v>1</v>
      </c>
      <c r="I158" s="88">
        <v>39995</v>
      </c>
      <c r="J158" s="88">
        <v>39995</v>
      </c>
      <c r="K158" s="75">
        <v>170676</v>
      </c>
      <c r="L158" s="76">
        <v>250530</v>
      </c>
      <c r="M158" s="76">
        <v>250530</v>
      </c>
      <c r="N158" s="75">
        <v>186000</v>
      </c>
      <c r="O158" s="89">
        <v>0.28000000000000003</v>
      </c>
      <c r="P158" s="76">
        <v>52080</v>
      </c>
    </row>
    <row r="159" spans="1:16" ht="23.1" customHeight="1">
      <c r="A159" s="66">
        <v>80</v>
      </c>
      <c r="B159" s="71" t="s">
        <v>171</v>
      </c>
      <c r="C159" s="71">
        <v>121</v>
      </c>
      <c r="D159" s="71" t="s">
        <v>592</v>
      </c>
      <c r="E159" s="72" t="s">
        <v>172</v>
      </c>
      <c r="F159" s="72" t="s">
        <v>430</v>
      </c>
      <c r="G159" s="86" t="s">
        <v>310</v>
      </c>
      <c r="H159" s="87">
        <v>1</v>
      </c>
      <c r="I159" s="88">
        <v>39114</v>
      </c>
      <c r="J159" s="88">
        <v>39114</v>
      </c>
      <c r="K159" s="99">
        <v>340403</v>
      </c>
      <c r="L159" s="76">
        <v>193800</v>
      </c>
      <c r="M159" s="76">
        <v>193800</v>
      </c>
      <c r="N159" s="75">
        <v>165800</v>
      </c>
      <c r="O159" s="89">
        <v>0.15</v>
      </c>
      <c r="P159" s="76">
        <v>24870</v>
      </c>
    </row>
    <row r="160" spans="1:16" ht="23.1" customHeight="1">
      <c r="A160" s="66">
        <v>81</v>
      </c>
      <c r="B160" s="71" t="s">
        <v>173</v>
      </c>
      <c r="C160" s="71">
        <v>120</v>
      </c>
      <c r="D160" s="71" t="s">
        <v>572</v>
      </c>
      <c r="E160" s="72" t="s">
        <v>174</v>
      </c>
      <c r="F160" s="72" t="s">
        <v>270</v>
      </c>
      <c r="G160" s="86" t="s">
        <v>310</v>
      </c>
      <c r="H160" s="87">
        <v>1</v>
      </c>
      <c r="I160" s="88">
        <v>39203</v>
      </c>
      <c r="J160" s="88">
        <v>39203</v>
      </c>
      <c r="K160" s="99">
        <v>162224</v>
      </c>
      <c r="L160" s="76">
        <v>197800</v>
      </c>
      <c r="M160" s="76">
        <v>197800</v>
      </c>
      <c r="N160" s="75">
        <v>168100</v>
      </c>
      <c r="O160" s="89">
        <v>0.22</v>
      </c>
      <c r="P160" s="76">
        <v>36980</v>
      </c>
    </row>
    <row r="161" spans="1:16" ht="23.1" customHeight="1">
      <c r="A161" s="66">
        <v>82</v>
      </c>
      <c r="B161" s="71" t="s">
        <v>175</v>
      </c>
      <c r="C161" s="71">
        <v>119</v>
      </c>
      <c r="D161" s="71" t="s">
        <v>592</v>
      </c>
      <c r="E161" s="72" t="s">
        <v>172</v>
      </c>
      <c r="F161" s="72" t="s">
        <v>271</v>
      </c>
      <c r="G161" s="86" t="s">
        <v>310</v>
      </c>
      <c r="H161" s="87">
        <v>1</v>
      </c>
      <c r="I161" s="88">
        <v>39114</v>
      </c>
      <c r="J161" s="88">
        <v>39114</v>
      </c>
      <c r="K161" s="75">
        <v>316799</v>
      </c>
      <c r="L161" s="76">
        <v>193800</v>
      </c>
      <c r="M161" s="76">
        <v>193800</v>
      </c>
      <c r="N161" s="75">
        <v>165800</v>
      </c>
      <c r="O161" s="89">
        <v>0.15</v>
      </c>
      <c r="P161" s="76">
        <v>24870</v>
      </c>
    </row>
    <row r="162" spans="1:16" ht="23.1" customHeight="1">
      <c r="A162" s="66">
        <v>83</v>
      </c>
      <c r="B162" s="71" t="s">
        <v>176</v>
      </c>
      <c r="C162" s="71">
        <v>118</v>
      </c>
      <c r="D162" s="71" t="s">
        <v>574</v>
      </c>
      <c r="E162" s="72" t="s">
        <v>177</v>
      </c>
      <c r="F162" s="72" t="s">
        <v>269</v>
      </c>
      <c r="G162" s="86" t="s">
        <v>310</v>
      </c>
      <c r="H162" s="87">
        <v>1</v>
      </c>
      <c r="I162" s="88">
        <v>39479</v>
      </c>
      <c r="J162" s="88">
        <v>39479</v>
      </c>
      <c r="K162" s="99">
        <v>248166</v>
      </c>
      <c r="L162" s="76">
        <v>218500</v>
      </c>
      <c r="M162" s="76">
        <v>218500</v>
      </c>
      <c r="N162" s="75">
        <v>185525</v>
      </c>
      <c r="O162" s="89">
        <v>0.22</v>
      </c>
      <c r="P162" s="76">
        <v>40810</v>
      </c>
    </row>
    <row r="163" spans="1:16" ht="23.1" customHeight="1">
      <c r="A163" s="140" t="s">
        <v>566</v>
      </c>
      <c r="B163" s="141"/>
      <c r="C163" s="141"/>
      <c r="D163" s="141"/>
      <c r="E163" s="141"/>
      <c r="F163" s="141"/>
      <c r="G163" s="141"/>
      <c r="H163" s="67">
        <f>SUM(H156:H162)</f>
        <v>7</v>
      </c>
      <c r="I163" s="64"/>
      <c r="J163" s="64"/>
      <c r="K163" s="82">
        <f>SUM(K156:K162)</f>
        <v>1601004</v>
      </c>
      <c r="L163" s="83">
        <f t="shared" ref="L163:N163" si="17">SUM(L156:L162)</f>
        <v>1532430</v>
      </c>
      <c r="M163" s="83">
        <f t="shared" si="17"/>
        <v>1532430</v>
      </c>
      <c r="N163" s="82">
        <f t="shared" si="17"/>
        <v>1187063</v>
      </c>
      <c r="O163" s="100"/>
      <c r="P163" s="83">
        <f>SUM(P156:P162)</f>
        <v>257180</v>
      </c>
    </row>
    <row r="164" spans="1:16" ht="23.1" customHeight="1">
      <c r="A164" s="140" t="s">
        <v>598</v>
      </c>
      <c r="B164" s="141"/>
      <c r="C164" s="141"/>
      <c r="D164" s="141"/>
      <c r="E164" s="141"/>
      <c r="F164" s="141"/>
      <c r="G164" s="142"/>
      <c r="H164" s="67"/>
      <c r="I164" s="64"/>
      <c r="J164" s="64"/>
      <c r="K164" s="82"/>
      <c r="L164" s="83"/>
      <c r="M164" s="83"/>
      <c r="N164" s="84"/>
      <c r="O164" s="100"/>
      <c r="P164" s="83"/>
    </row>
    <row r="165" spans="1:16" ht="23.1" customHeight="1">
      <c r="A165" s="126">
        <v>84</v>
      </c>
      <c r="B165" s="71" t="s">
        <v>157</v>
      </c>
      <c r="C165" s="71">
        <v>193</v>
      </c>
      <c r="D165" s="71" t="s">
        <v>599</v>
      </c>
      <c r="E165" s="72" t="s">
        <v>158</v>
      </c>
      <c r="F165" s="72" t="s">
        <v>431</v>
      </c>
      <c r="G165" s="86" t="s">
        <v>310</v>
      </c>
      <c r="H165" s="87">
        <v>1</v>
      </c>
      <c r="I165" s="88">
        <v>38473</v>
      </c>
      <c r="J165" s="88">
        <v>38473</v>
      </c>
      <c r="K165" s="99">
        <v>75000</v>
      </c>
      <c r="L165" s="76">
        <v>295300</v>
      </c>
      <c r="M165" s="76">
        <v>295300</v>
      </c>
      <c r="N165" s="75">
        <v>224400</v>
      </c>
      <c r="O165" s="89">
        <v>0.1</v>
      </c>
      <c r="P165" s="76">
        <v>22440</v>
      </c>
    </row>
    <row r="166" spans="1:16" ht="23.1" customHeight="1">
      <c r="A166" s="126">
        <v>85</v>
      </c>
      <c r="B166" s="71" t="s">
        <v>159</v>
      </c>
      <c r="C166" s="71">
        <v>254</v>
      </c>
      <c r="D166" s="71" t="s">
        <v>600</v>
      </c>
      <c r="E166" s="72" t="s">
        <v>160</v>
      </c>
      <c r="F166" s="72" t="s">
        <v>432</v>
      </c>
      <c r="G166" s="86" t="s">
        <v>310</v>
      </c>
      <c r="H166" s="87">
        <v>1</v>
      </c>
      <c r="I166" s="88">
        <v>38596</v>
      </c>
      <c r="J166" s="88">
        <v>38596</v>
      </c>
      <c r="K166" s="99">
        <v>231457</v>
      </c>
      <c r="L166" s="76">
        <v>170000</v>
      </c>
      <c r="M166" s="76">
        <v>170000</v>
      </c>
      <c r="N166" s="75">
        <v>148500</v>
      </c>
      <c r="O166" s="89">
        <v>0.1</v>
      </c>
      <c r="P166" s="76">
        <v>14850</v>
      </c>
    </row>
    <row r="167" spans="1:16" ht="23.1" customHeight="1">
      <c r="A167" s="126">
        <v>86</v>
      </c>
      <c r="B167" s="71" t="s">
        <v>161</v>
      </c>
      <c r="C167" s="71">
        <v>253</v>
      </c>
      <c r="D167" s="71" t="s">
        <v>574</v>
      </c>
      <c r="E167" s="72" t="s">
        <v>162</v>
      </c>
      <c r="F167" s="72" t="s">
        <v>433</v>
      </c>
      <c r="G167" s="86" t="s">
        <v>310</v>
      </c>
      <c r="H167" s="87">
        <v>1</v>
      </c>
      <c r="I167" s="88">
        <v>39600</v>
      </c>
      <c r="J167" s="88">
        <v>39600</v>
      </c>
      <c r="K167" s="75">
        <v>245540</v>
      </c>
      <c r="L167" s="76">
        <v>199800</v>
      </c>
      <c r="M167" s="76">
        <v>199800</v>
      </c>
      <c r="N167" s="75">
        <v>152000</v>
      </c>
      <c r="O167" s="89">
        <v>0.35</v>
      </c>
      <c r="P167" s="76">
        <v>53200</v>
      </c>
    </row>
    <row r="168" spans="1:16" ht="23.1" customHeight="1">
      <c r="A168" s="126">
        <v>87</v>
      </c>
      <c r="B168" s="71" t="s">
        <v>163</v>
      </c>
      <c r="C168" s="71">
        <v>252</v>
      </c>
      <c r="D168" s="71" t="s">
        <v>601</v>
      </c>
      <c r="E168" s="72" t="s">
        <v>164</v>
      </c>
      <c r="F168" s="72" t="s">
        <v>434</v>
      </c>
      <c r="G168" s="86" t="s">
        <v>310</v>
      </c>
      <c r="H168" s="87">
        <v>1</v>
      </c>
      <c r="I168" s="88">
        <v>39995</v>
      </c>
      <c r="J168" s="88">
        <v>39995</v>
      </c>
      <c r="K168" s="75">
        <v>176512</v>
      </c>
      <c r="L168" s="76">
        <v>199900</v>
      </c>
      <c r="M168" s="76">
        <v>199900</v>
      </c>
      <c r="N168" s="75">
        <v>145000</v>
      </c>
      <c r="O168" s="89">
        <v>0.3</v>
      </c>
      <c r="P168" s="76">
        <v>43500</v>
      </c>
    </row>
    <row r="169" spans="1:16" ht="23.1" customHeight="1">
      <c r="A169" s="126">
        <v>88</v>
      </c>
      <c r="B169" s="71" t="s">
        <v>165</v>
      </c>
      <c r="C169" s="71">
        <v>255</v>
      </c>
      <c r="D169" s="71" t="s">
        <v>572</v>
      </c>
      <c r="E169" s="72" t="s">
        <v>166</v>
      </c>
      <c r="F169" s="72" t="s">
        <v>435</v>
      </c>
      <c r="G169" s="86" t="s">
        <v>310</v>
      </c>
      <c r="H169" s="87">
        <v>1</v>
      </c>
      <c r="I169" s="88">
        <v>39295</v>
      </c>
      <c r="J169" s="88">
        <v>39295</v>
      </c>
      <c r="K169" s="99">
        <v>254641</v>
      </c>
      <c r="L169" s="76">
        <v>197800</v>
      </c>
      <c r="M169" s="76">
        <v>197800</v>
      </c>
      <c r="N169" s="75">
        <v>157800</v>
      </c>
      <c r="O169" s="89">
        <v>0.2</v>
      </c>
      <c r="P169" s="76">
        <v>31560</v>
      </c>
    </row>
    <row r="170" spans="1:16" ht="23.1" customHeight="1">
      <c r="A170" s="140" t="s">
        <v>566</v>
      </c>
      <c r="B170" s="141"/>
      <c r="C170" s="141"/>
      <c r="D170" s="141"/>
      <c r="E170" s="141"/>
      <c r="F170" s="141"/>
      <c r="G170" s="142"/>
      <c r="H170" s="67">
        <f>SUM(H165:H169)</f>
        <v>5</v>
      </c>
      <c r="I170" s="64"/>
      <c r="J170" s="64"/>
      <c r="K170" s="82">
        <f>SUM(K165:K169)</f>
        <v>983150</v>
      </c>
      <c r="L170" s="83">
        <f t="shared" ref="L170:N170" si="18">SUM(L165:L169)</f>
        <v>1062800</v>
      </c>
      <c r="M170" s="83">
        <f t="shared" si="18"/>
        <v>1062800</v>
      </c>
      <c r="N170" s="82">
        <f t="shared" si="18"/>
        <v>827700</v>
      </c>
      <c r="O170" s="100"/>
      <c r="P170" s="83">
        <f>SUM(P165:P169)</f>
        <v>165550</v>
      </c>
    </row>
    <row r="171" spans="1:16" ht="23.1" customHeight="1">
      <c r="A171" s="140" t="s">
        <v>602</v>
      </c>
      <c r="B171" s="141"/>
      <c r="C171" s="141"/>
      <c r="D171" s="141"/>
      <c r="E171" s="141"/>
      <c r="F171" s="141"/>
      <c r="G171" s="142"/>
      <c r="H171" s="67"/>
      <c r="I171" s="64"/>
      <c r="J171" s="64"/>
      <c r="K171" s="82"/>
      <c r="L171" s="83"/>
      <c r="M171" s="83"/>
      <c r="N171" s="84"/>
      <c r="O171" s="100"/>
      <c r="P171" s="83"/>
    </row>
    <row r="172" spans="1:16" ht="23.1" customHeight="1">
      <c r="A172" s="126">
        <v>89</v>
      </c>
      <c r="B172" s="71" t="s">
        <v>184</v>
      </c>
      <c r="C172" s="71">
        <v>99</v>
      </c>
      <c r="D172" s="71" t="s">
        <v>366</v>
      </c>
      <c r="E172" s="72" t="s">
        <v>436</v>
      </c>
      <c r="F172" s="72" t="s">
        <v>437</v>
      </c>
      <c r="G172" s="86" t="s">
        <v>310</v>
      </c>
      <c r="H172" s="87">
        <v>1</v>
      </c>
      <c r="I172" s="88">
        <v>41275</v>
      </c>
      <c r="J172" s="88">
        <v>41275</v>
      </c>
      <c r="K172" s="99">
        <v>87253</v>
      </c>
      <c r="L172" s="76">
        <v>132800</v>
      </c>
      <c r="M172" s="76">
        <v>132800</v>
      </c>
      <c r="N172" s="75">
        <v>92974</v>
      </c>
      <c r="O172" s="89">
        <v>0.53</v>
      </c>
      <c r="P172" s="76">
        <v>49280</v>
      </c>
    </row>
    <row r="173" spans="1:16" ht="23.1" customHeight="1">
      <c r="A173" s="126">
        <v>90</v>
      </c>
      <c r="B173" s="71" t="s">
        <v>185</v>
      </c>
      <c r="C173" s="71">
        <v>98</v>
      </c>
      <c r="D173" s="71" t="s">
        <v>601</v>
      </c>
      <c r="E173" s="72" t="s">
        <v>164</v>
      </c>
      <c r="F173" s="72" t="s">
        <v>438</v>
      </c>
      <c r="G173" s="86" t="s">
        <v>310</v>
      </c>
      <c r="H173" s="87">
        <v>1</v>
      </c>
      <c r="I173" s="88">
        <v>40269</v>
      </c>
      <c r="J173" s="88">
        <v>40269</v>
      </c>
      <c r="K173" s="99">
        <v>185617</v>
      </c>
      <c r="L173" s="76">
        <v>199800</v>
      </c>
      <c r="M173" s="76">
        <v>199800</v>
      </c>
      <c r="N173" s="75">
        <v>166000</v>
      </c>
      <c r="O173" s="89">
        <v>0.36</v>
      </c>
      <c r="P173" s="76">
        <v>59760</v>
      </c>
    </row>
    <row r="174" spans="1:16" ht="23.1" customHeight="1">
      <c r="A174" s="126">
        <v>91</v>
      </c>
      <c r="B174" s="71" t="s">
        <v>186</v>
      </c>
      <c r="C174" s="71">
        <v>151</v>
      </c>
      <c r="D174" s="71" t="s">
        <v>603</v>
      </c>
      <c r="E174" s="72" t="s">
        <v>187</v>
      </c>
      <c r="F174" s="72" t="s">
        <v>277</v>
      </c>
      <c r="G174" s="86" t="s">
        <v>310</v>
      </c>
      <c r="H174" s="87">
        <v>1</v>
      </c>
      <c r="I174" s="88">
        <v>39295</v>
      </c>
      <c r="J174" s="88">
        <v>39295</v>
      </c>
      <c r="K174" s="75">
        <v>253499</v>
      </c>
      <c r="L174" s="76">
        <v>110300</v>
      </c>
      <c r="M174" s="76">
        <v>110300</v>
      </c>
      <c r="N174" s="75">
        <v>106060</v>
      </c>
      <c r="O174" s="89">
        <v>0.1</v>
      </c>
      <c r="P174" s="76">
        <v>10600</v>
      </c>
    </row>
    <row r="175" spans="1:16" ht="23.1" customHeight="1">
      <c r="A175" s="140" t="s">
        <v>566</v>
      </c>
      <c r="B175" s="141"/>
      <c r="C175" s="141"/>
      <c r="D175" s="141"/>
      <c r="E175" s="141"/>
      <c r="F175" s="141"/>
      <c r="G175" s="142"/>
      <c r="H175" s="67">
        <f>SUM(H172:H174)</f>
        <v>3</v>
      </c>
      <c r="I175" s="64"/>
      <c r="J175" s="64"/>
      <c r="K175" s="82">
        <f>SUM(K172:K174)</f>
        <v>526369</v>
      </c>
      <c r="L175" s="83">
        <f t="shared" ref="L175:N175" si="19">SUM(L172:L174)</f>
        <v>442900</v>
      </c>
      <c r="M175" s="83">
        <f t="shared" si="19"/>
        <v>442900</v>
      </c>
      <c r="N175" s="82">
        <f t="shared" si="19"/>
        <v>365034</v>
      </c>
      <c r="O175" s="100"/>
      <c r="P175" s="83">
        <f>SUM(P172:P174)</f>
        <v>119640</v>
      </c>
    </row>
    <row r="176" spans="1:16" ht="23.1" customHeight="1">
      <c r="A176" s="140" t="s">
        <v>604</v>
      </c>
      <c r="B176" s="141"/>
      <c r="C176" s="141"/>
      <c r="D176" s="141"/>
      <c r="E176" s="141"/>
      <c r="F176" s="141"/>
      <c r="G176" s="142"/>
      <c r="H176" s="67"/>
      <c r="I176" s="64"/>
      <c r="J176" s="64"/>
      <c r="K176" s="82"/>
      <c r="L176" s="83"/>
      <c r="M176" s="83"/>
      <c r="N176" s="84"/>
      <c r="O176" s="100"/>
      <c r="P176" s="83"/>
    </row>
    <row r="177" spans="1:16" ht="23.1" customHeight="1">
      <c r="A177" s="126">
        <v>92</v>
      </c>
      <c r="B177" s="71" t="s">
        <v>439</v>
      </c>
      <c r="C177" s="71">
        <v>125</v>
      </c>
      <c r="D177" s="71" t="s">
        <v>362</v>
      </c>
      <c r="E177" s="98" t="s">
        <v>440</v>
      </c>
      <c r="F177" s="98" t="s">
        <v>441</v>
      </c>
      <c r="G177" s="86" t="s">
        <v>310</v>
      </c>
      <c r="H177" s="87">
        <v>1</v>
      </c>
      <c r="I177" s="88">
        <v>38384</v>
      </c>
      <c r="J177" s="88">
        <v>38384</v>
      </c>
      <c r="K177" s="99">
        <v>311374</v>
      </c>
      <c r="L177" s="76">
        <v>278700</v>
      </c>
      <c r="M177" s="76">
        <v>278700</v>
      </c>
      <c r="N177" s="75">
        <v>194100</v>
      </c>
      <c r="O177" s="89">
        <v>0.06</v>
      </c>
      <c r="P177" s="76">
        <v>11650</v>
      </c>
    </row>
    <row r="178" spans="1:16" ht="23.1" customHeight="1">
      <c r="A178" s="126"/>
      <c r="B178" s="67"/>
      <c r="C178" s="127"/>
      <c r="D178" s="67"/>
      <c r="E178" s="127"/>
      <c r="F178" s="67"/>
      <c r="G178" s="128"/>
      <c r="H178" s="67"/>
      <c r="I178" s="64"/>
      <c r="J178" s="64"/>
      <c r="K178" s="82"/>
      <c r="L178" s="83"/>
      <c r="M178" s="83"/>
      <c r="N178" s="84"/>
      <c r="O178" s="100"/>
      <c r="P178" s="83"/>
    </row>
    <row r="179" spans="1:16" ht="23.1" customHeight="1">
      <c r="A179" s="126"/>
      <c r="B179" s="67"/>
      <c r="C179" s="127"/>
      <c r="D179" s="67"/>
      <c r="E179" s="127"/>
      <c r="F179" s="67"/>
      <c r="G179" s="128"/>
      <c r="H179" s="67"/>
      <c r="I179" s="64"/>
      <c r="J179" s="64"/>
      <c r="K179" s="82"/>
      <c r="L179" s="83"/>
      <c r="M179" s="83"/>
      <c r="N179" s="84"/>
      <c r="O179" s="100"/>
      <c r="P179" s="83"/>
    </row>
    <row r="180" spans="1:16" ht="23.1" customHeight="1">
      <c r="A180" s="140" t="s">
        <v>566</v>
      </c>
      <c r="B180" s="141"/>
      <c r="C180" s="141"/>
      <c r="D180" s="141"/>
      <c r="E180" s="141"/>
      <c r="F180" s="141"/>
      <c r="G180" s="142"/>
      <c r="H180" s="67">
        <f>SUM(H177:H179)</f>
        <v>1</v>
      </c>
      <c r="I180" s="64"/>
      <c r="J180" s="64"/>
      <c r="K180" s="82">
        <f>SUM(K177:K179)</f>
        <v>311374</v>
      </c>
      <c r="L180" s="83">
        <f t="shared" ref="L180:N180" si="20">SUM(L177:L179)</f>
        <v>278700</v>
      </c>
      <c r="M180" s="83">
        <f t="shared" si="20"/>
        <v>278700</v>
      </c>
      <c r="N180" s="82">
        <f t="shared" si="20"/>
        <v>194100</v>
      </c>
      <c r="O180" s="100"/>
      <c r="P180" s="83">
        <f>SUM(P177:P179)</f>
        <v>11650</v>
      </c>
    </row>
    <row r="181" spans="1:16" ht="23.1" customHeight="1">
      <c r="A181" s="140" t="s">
        <v>605</v>
      </c>
      <c r="B181" s="141"/>
      <c r="C181" s="141"/>
      <c r="D181" s="141"/>
      <c r="E181" s="141"/>
      <c r="F181" s="141"/>
      <c r="G181" s="142"/>
      <c r="H181" s="67"/>
      <c r="I181" s="64"/>
      <c r="J181" s="64"/>
      <c r="K181" s="82"/>
      <c r="L181" s="83"/>
      <c r="M181" s="83"/>
      <c r="N181" s="84"/>
      <c r="O181" s="100"/>
      <c r="P181" s="83"/>
    </row>
    <row r="182" spans="1:16" ht="23.1" customHeight="1">
      <c r="A182" s="126">
        <v>93</v>
      </c>
      <c r="B182" s="71" t="s">
        <v>130</v>
      </c>
      <c r="C182" s="71">
        <v>36</v>
      </c>
      <c r="D182" s="71" t="s">
        <v>606</v>
      </c>
      <c r="E182" s="72" t="s">
        <v>131</v>
      </c>
      <c r="F182" s="72" t="s">
        <v>257</v>
      </c>
      <c r="G182" s="86" t="s">
        <v>310</v>
      </c>
      <c r="H182" s="87">
        <v>1</v>
      </c>
      <c r="I182" s="88">
        <v>37042</v>
      </c>
      <c r="J182" s="88">
        <v>37042</v>
      </c>
      <c r="K182" s="75">
        <v>245000</v>
      </c>
      <c r="L182" s="76">
        <v>138000</v>
      </c>
      <c r="M182" s="76">
        <v>138000</v>
      </c>
      <c r="N182" s="75">
        <v>67000</v>
      </c>
      <c r="O182" s="89">
        <v>0.05</v>
      </c>
      <c r="P182" s="76">
        <v>3350</v>
      </c>
    </row>
    <row r="183" spans="1:16" ht="23.1" customHeight="1">
      <c r="A183" s="126">
        <v>94</v>
      </c>
      <c r="B183" s="71" t="s">
        <v>442</v>
      </c>
      <c r="C183" s="71">
        <v>37</v>
      </c>
      <c r="D183" s="71" t="s">
        <v>572</v>
      </c>
      <c r="E183" s="72" t="s">
        <v>132</v>
      </c>
      <c r="F183" s="72" t="s">
        <v>443</v>
      </c>
      <c r="G183" s="86" t="s">
        <v>310</v>
      </c>
      <c r="H183" s="87">
        <v>1</v>
      </c>
      <c r="I183" s="88">
        <v>38991</v>
      </c>
      <c r="J183" s="88">
        <v>38991</v>
      </c>
      <c r="K183" s="75">
        <v>270796</v>
      </c>
      <c r="L183" s="76">
        <v>197800</v>
      </c>
      <c r="M183" s="76">
        <v>197800</v>
      </c>
      <c r="N183" s="75">
        <v>153500</v>
      </c>
      <c r="O183" s="89">
        <v>0.25</v>
      </c>
      <c r="P183" s="76">
        <v>38380</v>
      </c>
    </row>
    <row r="184" spans="1:16" ht="23.1" customHeight="1">
      <c r="A184" s="126">
        <v>95</v>
      </c>
      <c r="B184" s="71" t="s">
        <v>133</v>
      </c>
      <c r="C184" s="71">
        <v>38</v>
      </c>
      <c r="D184" s="71" t="s">
        <v>601</v>
      </c>
      <c r="E184" s="72" t="s">
        <v>134</v>
      </c>
      <c r="F184" s="72" t="s">
        <v>255</v>
      </c>
      <c r="G184" s="86" t="s">
        <v>310</v>
      </c>
      <c r="H184" s="87">
        <v>1</v>
      </c>
      <c r="I184" s="88">
        <v>39114</v>
      </c>
      <c r="J184" s="88">
        <v>39115</v>
      </c>
      <c r="K184" s="75">
        <v>230000</v>
      </c>
      <c r="L184" s="76">
        <v>182600</v>
      </c>
      <c r="M184" s="76">
        <v>182600</v>
      </c>
      <c r="N184" s="75">
        <v>128900</v>
      </c>
      <c r="O184" s="89">
        <v>0.15</v>
      </c>
      <c r="P184" s="76">
        <v>19330</v>
      </c>
    </row>
    <row r="185" spans="1:16" ht="23.1" customHeight="1">
      <c r="A185" s="126">
        <v>96</v>
      </c>
      <c r="B185" s="71" t="s">
        <v>444</v>
      </c>
      <c r="C185" s="71">
        <v>39</v>
      </c>
      <c r="D185" s="71" t="s">
        <v>607</v>
      </c>
      <c r="E185" s="72" t="s">
        <v>135</v>
      </c>
      <c r="F185" s="72" t="s">
        <v>256</v>
      </c>
      <c r="G185" s="86" t="s">
        <v>310</v>
      </c>
      <c r="H185" s="87">
        <v>1</v>
      </c>
      <c r="I185" s="88">
        <v>39356</v>
      </c>
      <c r="J185" s="88">
        <v>39356</v>
      </c>
      <c r="K185" s="75">
        <v>225327</v>
      </c>
      <c r="L185" s="76">
        <v>179800</v>
      </c>
      <c r="M185" s="76">
        <v>179800</v>
      </c>
      <c r="N185" s="75">
        <v>128800</v>
      </c>
      <c r="O185" s="89">
        <v>0.22</v>
      </c>
      <c r="P185" s="76">
        <v>28330</v>
      </c>
    </row>
    <row r="186" spans="1:16" ht="23.1" customHeight="1">
      <c r="A186" s="126">
        <v>97</v>
      </c>
      <c r="B186" s="71" t="s">
        <v>136</v>
      </c>
      <c r="C186" s="71">
        <v>40</v>
      </c>
      <c r="D186" s="71" t="s">
        <v>592</v>
      </c>
      <c r="E186" s="72" t="s">
        <v>445</v>
      </c>
      <c r="F186" s="72" t="s">
        <v>254</v>
      </c>
      <c r="G186" s="86" t="s">
        <v>310</v>
      </c>
      <c r="H186" s="87">
        <v>1</v>
      </c>
      <c r="I186" s="88">
        <v>39539</v>
      </c>
      <c r="J186" s="88">
        <v>39539</v>
      </c>
      <c r="K186" s="75">
        <v>155932</v>
      </c>
      <c r="L186" s="76">
        <v>198100</v>
      </c>
      <c r="M186" s="76">
        <v>198100</v>
      </c>
      <c r="N186" s="75">
        <v>156705</v>
      </c>
      <c r="O186" s="89">
        <v>0.21</v>
      </c>
      <c r="P186" s="76">
        <v>32900</v>
      </c>
    </row>
    <row r="187" spans="1:16" ht="23.1" customHeight="1">
      <c r="A187" s="140" t="s">
        <v>566</v>
      </c>
      <c r="B187" s="141"/>
      <c r="C187" s="141"/>
      <c r="D187" s="141"/>
      <c r="E187" s="141"/>
      <c r="F187" s="141"/>
      <c r="G187" s="142"/>
      <c r="H187" s="67">
        <f>SUM(H182:H186)</f>
        <v>5</v>
      </c>
      <c r="I187" s="64"/>
      <c r="J187" s="64"/>
      <c r="K187" s="82">
        <f>SUM(K182:K186)</f>
        <v>1127055</v>
      </c>
      <c r="L187" s="83">
        <f t="shared" ref="L187:N187" si="21">SUM(L182:L186)</f>
        <v>896300</v>
      </c>
      <c r="M187" s="83">
        <f t="shared" si="21"/>
        <v>896300</v>
      </c>
      <c r="N187" s="82">
        <f t="shared" si="21"/>
        <v>634905</v>
      </c>
      <c r="O187" s="100"/>
      <c r="P187" s="83">
        <f>SUM(P182:P186)</f>
        <v>122290</v>
      </c>
    </row>
    <row r="188" spans="1:16" ht="23.1" customHeight="1">
      <c r="A188" s="140" t="s">
        <v>608</v>
      </c>
      <c r="B188" s="141"/>
      <c r="C188" s="141"/>
      <c r="D188" s="141"/>
      <c r="E188" s="141"/>
      <c r="F188" s="141"/>
      <c r="G188" s="142"/>
      <c r="H188" s="67"/>
      <c r="I188" s="64"/>
      <c r="J188" s="64"/>
      <c r="K188" s="82"/>
      <c r="L188" s="83"/>
      <c r="M188" s="83"/>
      <c r="N188" s="84"/>
      <c r="O188" s="100"/>
      <c r="P188" s="83"/>
    </row>
    <row r="189" spans="1:16" ht="23.1" customHeight="1">
      <c r="A189" s="126">
        <v>98</v>
      </c>
      <c r="B189" s="71" t="s">
        <v>446</v>
      </c>
      <c r="C189" s="71">
        <v>149</v>
      </c>
      <c r="D189" s="72" t="s">
        <v>593</v>
      </c>
      <c r="E189" s="72" t="s">
        <v>447</v>
      </c>
      <c r="F189" s="72" t="s">
        <v>448</v>
      </c>
      <c r="G189" s="86" t="s">
        <v>310</v>
      </c>
      <c r="H189" s="87">
        <v>1</v>
      </c>
      <c r="I189" s="88">
        <v>37591</v>
      </c>
      <c r="J189" s="88">
        <v>37591</v>
      </c>
      <c r="K189" s="75">
        <v>284475</v>
      </c>
      <c r="L189" s="76">
        <v>556400</v>
      </c>
      <c r="M189" s="76">
        <v>556400</v>
      </c>
      <c r="N189" s="75">
        <v>490710</v>
      </c>
      <c r="O189" s="89">
        <v>7.0000000000000007E-2</v>
      </c>
      <c r="P189" s="76">
        <v>34350</v>
      </c>
    </row>
    <row r="190" spans="1:16" ht="23.1" customHeight="1">
      <c r="A190" s="126">
        <v>99</v>
      </c>
      <c r="B190" s="71" t="s">
        <v>449</v>
      </c>
      <c r="C190" s="71">
        <v>148</v>
      </c>
      <c r="D190" s="71" t="s">
        <v>344</v>
      </c>
      <c r="E190" s="72" t="s">
        <v>450</v>
      </c>
      <c r="F190" s="72" t="s">
        <v>451</v>
      </c>
      <c r="G190" s="86" t="s">
        <v>310</v>
      </c>
      <c r="H190" s="87">
        <v>1</v>
      </c>
      <c r="I190" s="88">
        <v>39022</v>
      </c>
      <c r="J190" s="88">
        <v>39022</v>
      </c>
      <c r="K190" s="75">
        <v>262328</v>
      </c>
      <c r="L190" s="76">
        <v>250000</v>
      </c>
      <c r="M190" s="76">
        <v>250000</v>
      </c>
      <c r="N190" s="75">
        <v>207200</v>
      </c>
      <c r="O190" s="89">
        <v>0.14000000000000001</v>
      </c>
      <c r="P190" s="76">
        <v>29000</v>
      </c>
    </row>
    <row r="191" spans="1:16" ht="23.1" customHeight="1">
      <c r="A191" s="126">
        <v>100</v>
      </c>
      <c r="B191" s="71" t="s">
        <v>452</v>
      </c>
      <c r="C191" s="71">
        <v>150</v>
      </c>
      <c r="D191" s="71" t="s">
        <v>318</v>
      </c>
      <c r="E191" s="72" t="s">
        <v>319</v>
      </c>
      <c r="F191" s="72" t="s">
        <v>453</v>
      </c>
      <c r="G191" s="86" t="s">
        <v>310</v>
      </c>
      <c r="H191" s="87">
        <v>1</v>
      </c>
      <c r="I191" s="88">
        <v>38139</v>
      </c>
      <c r="J191" s="88">
        <v>38139</v>
      </c>
      <c r="K191" s="75">
        <v>341757</v>
      </c>
      <c r="L191" s="76">
        <v>264000</v>
      </c>
      <c r="M191" s="76">
        <v>264000</v>
      </c>
      <c r="N191" s="75">
        <v>170290</v>
      </c>
      <c r="O191" s="89">
        <v>0.06</v>
      </c>
      <c r="P191" s="76">
        <v>10210</v>
      </c>
    </row>
    <row r="192" spans="1:16" ht="23.1" customHeight="1">
      <c r="A192" s="140" t="s">
        <v>543</v>
      </c>
      <c r="B192" s="141"/>
      <c r="C192" s="141"/>
      <c r="D192" s="141"/>
      <c r="E192" s="141"/>
      <c r="F192" s="141"/>
      <c r="G192" s="142"/>
      <c r="H192" s="67">
        <f>SUM(H189:H191)</f>
        <v>3</v>
      </c>
      <c r="I192" s="64"/>
      <c r="J192" s="64"/>
      <c r="K192" s="82">
        <f>SUM(K189:K191)</f>
        <v>888560</v>
      </c>
      <c r="L192" s="83">
        <f t="shared" ref="L192:M192" si="22">SUM(L189:L191)</f>
        <v>1070400</v>
      </c>
      <c r="M192" s="83">
        <f t="shared" si="22"/>
        <v>1070400</v>
      </c>
      <c r="N192" s="84"/>
      <c r="O192" s="100"/>
      <c r="P192" s="83">
        <f>SUM(P189:P191)</f>
        <v>73560</v>
      </c>
    </row>
    <row r="193" spans="1:16" ht="23.1" customHeight="1">
      <c r="A193" s="140" t="s">
        <v>609</v>
      </c>
      <c r="B193" s="141"/>
      <c r="C193" s="141"/>
      <c r="D193" s="141"/>
      <c r="E193" s="141"/>
      <c r="F193" s="141"/>
      <c r="G193" s="142"/>
      <c r="H193" s="67"/>
      <c r="I193" s="64"/>
      <c r="J193" s="64"/>
      <c r="K193" s="82"/>
      <c r="L193" s="83"/>
      <c r="M193" s="83"/>
      <c r="N193" s="84"/>
      <c r="O193" s="100"/>
      <c r="P193" s="83"/>
    </row>
    <row r="194" spans="1:16" ht="23.1" customHeight="1">
      <c r="A194" s="126">
        <v>101</v>
      </c>
      <c r="B194" s="71" t="s">
        <v>454</v>
      </c>
      <c r="C194" s="71">
        <v>112</v>
      </c>
      <c r="D194" s="71" t="s">
        <v>424</v>
      </c>
      <c r="E194" s="72" t="s">
        <v>356</v>
      </c>
      <c r="F194" s="72" t="s">
        <v>455</v>
      </c>
      <c r="G194" s="86" t="s">
        <v>310</v>
      </c>
      <c r="H194" s="87">
        <v>1</v>
      </c>
      <c r="I194" s="88">
        <v>38353</v>
      </c>
      <c r="J194" s="88">
        <v>38353</v>
      </c>
      <c r="K194" s="99">
        <v>380000</v>
      </c>
      <c r="L194" s="129">
        <v>249800</v>
      </c>
      <c r="M194" s="129">
        <v>249800</v>
      </c>
      <c r="N194" s="99">
        <v>163570</v>
      </c>
      <c r="O194" s="130">
        <v>0.05</v>
      </c>
      <c r="P194" s="129">
        <v>8180</v>
      </c>
    </row>
    <row r="195" spans="1:16" ht="23.1" customHeight="1">
      <c r="A195" s="126">
        <v>102</v>
      </c>
      <c r="B195" s="71" t="s">
        <v>456</v>
      </c>
      <c r="C195" s="71">
        <v>111</v>
      </c>
      <c r="D195" s="71" t="s">
        <v>424</v>
      </c>
      <c r="E195" s="72" t="s">
        <v>134</v>
      </c>
      <c r="F195" s="72" t="s">
        <v>457</v>
      </c>
      <c r="G195" s="86" t="s">
        <v>310</v>
      </c>
      <c r="H195" s="87">
        <v>1</v>
      </c>
      <c r="I195" s="88">
        <v>38718</v>
      </c>
      <c r="J195" s="88">
        <v>38718</v>
      </c>
      <c r="K195" s="99">
        <v>360000</v>
      </c>
      <c r="L195" s="129">
        <v>203800</v>
      </c>
      <c r="M195" s="129">
        <v>203800</v>
      </c>
      <c r="N195" s="99">
        <v>163570</v>
      </c>
      <c r="O195" s="130">
        <v>0.04</v>
      </c>
      <c r="P195" s="129">
        <v>6540</v>
      </c>
    </row>
    <row r="196" spans="1:16" ht="23.1" customHeight="1">
      <c r="A196" s="126">
        <v>103</v>
      </c>
      <c r="B196" s="71" t="s">
        <v>458</v>
      </c>
      <c r="C196" s="71">
        <v>191</v>
      </c>
      <c r="D196" s="71" t="s">
        <v>459</v>
      </c>
      <c r="E196" s="72" t="s">
        <v>131</v>
      </c>
      <c r="F196" s="72" t="s">
        <v>460</v>
      </c>
      <c r="G196" s="86" t="s">
        <v>310</v>
      </c>
      <c r="H196" s="87">
        <v>1</v>
      </c>
      <c r="I196" s="88">
        <v>37712</v>
      </c>
      <c r="J196" s="88">
        <v>37712</v>
      </c>
      <c r="K196" s="99">
        <v>350000</v>
      </c>
      <c r="L196" s="129">
        <v>123000</v>
      </c>
      <c r="M196" s="129">
        <v>123000</v>
      </c>
      <c r="N196" s="99" t="s">
        <v>610</v>
      </c>
      <c r="O196" s="130"/>
      <c r="P196" s="129">
        <v>600</v>
      </c>
    </row>
    <row r="197" spans="1:16" ht="33" customHeight="1">
      <c r="A197" s="126">
        <v>104</v>
      </c>
      <c r="B197" s="71" t="s">
        <v>461</v>
      </c>
      <c r="C197" s="71">
        <v>134</v>
      </c>
      <c r="D197" s="71" t="s">
        <v>307</v>
      </c>
      <c r="E197" s="72" t="s">
        <v>462</v>
      </c>
      <c r="F197" s="72" t="s">
        <v>463</v>
      </c>
      <c r="G197" s="86" t="s">
        <v>310</v>
      </c>
      <c r="H197" s="87">
        <v>1</v>
      </c>
      <c r="I197" s="88">
        <v>39387</v>
      </c>
      <c r="J197" s="88">
        <v>39387</v>
      </c>
      <c r="K197" s="99">
        <v>191421</v>
      </c>
      <c r="L197" s="129">
        <v>192878</v>
      </c>
      <c r="M197" s="129">
        <v>192878</v>
      </c>
      <c r="N197" s="99">
        <v>152660</v>
      </c>
      <c r="O197" s="130">
        <v>0.21</v>
      </c>
      <c r="P197" s="129">
        <v>32060</v>
      </c>
    </row>
    <row r="198" spans="1:16" ht="23.1" customHeight="1">
      <c r="A198" s="126">
        <v>105</v>
      </c>
      <c r="B198" s="71" t="s">
        <v>464</v>
      </c>
      <c r="C198" s="71">
        <v>133</v>
      </c>
      <c r="D198" s="71" t="s">
        <v>465</v>
      </c>
      <c r="E198" s="72" t="s">
        <v>466</v>
      </c>
      <c r="F198" s="72" t="s">
        <v>467</v>
      </c>
      <c r="G198" s="86" t="s">
        <v>310</v>
      </c>
      <c r="H198" s="87">
        <v>1</v>
      </c>
      <c r="I198" s="88">
        <v>40210</v>
      </c>
      <c r="J198" s="88">
        <v>40210</v>
      </c>
      <c r="K198" s="99">
        <v>172319</v>
      </c>
      <c r="L198" s="129">
        <v>172820</v>
      </c>
      <c r="M198" s="129">
        <v>172820</v>
      </c>
      <c r="N198" s="99">
        <v>150400</v>
      </c>
      <c r="O198" s="130">
        <v>0.2</v>
      </c>
      <c r="P198" s="129">
        <v>30080</v>
      </c>
    </row>
    <row r="199" spans="1:16" ht="23.1" customHeight="1">
      <c r="A199" s="126">
        <v>106</v>
      </c>
      <c r="B199" s="71" t="s">
        <v>468</v>
      </c>
      <c r="C199" s="71">
        <v>82</v>
      </c>
      <c r="D199" s="71" t="s">
        <v>424</v>
      </c>
      <c r="E199" s="72" t="s">
        <v>356</v>
      </c>
      <c r="F199" s="72" t="s">
        <v>469</v>
      </c>
      <c r="G199" s="86" t="s">
        <v>310</v>
      </c>
      <c r="H199" s="87">
        <v>1</v>
      </c>
      <c r="I199" s="88">
        <v>38718</v>
      </c>
      <c r="J199" s="88">
        <v>38718</v>
      </c>
      <c r="K199" s="99">
        <v>208769</v>
      </c>
      <c r="L199" s="129">
        <v>209800</v>
      </c>
      <c r="M199" s="129">
        <v>209800</v>
      </c>
      <c r="N199" s="99">
        <v>163570</v>
      </c>
      <c r="O199" s="130">
        <v>0.09</v>
      </c>
      <c r="P199" s="129">
        <v>14720</v>
      </c>
    </row>
    <row r="200" spans="1:16" ht="23.1" customHeight="1">
      <c r="A200" s="126">
        <v>107</v>
      </c>
      <c r="B200" s="71" t="s">
        <v>470</v>
      </c>
      <c r="C200" s="71">
        <v>83</v>
      </c>
      <c r="D200" s="71" t="s">
        <v>471</v>
      </c>
      <c r="E200" s="72" t="s">
        <v>472</v>
      </c>
      <c r="F200" s="72" t="s">
        <v>473</v>
      </c>
      <c r="G200" s="86" t="s">
        <v>310</v>
      </c>
      <c r="H200" s="87">
        <v>1</v>
      </c>
      <c r="I200" s="88">
        <v>39264</v>
      </c>
      <c r="J200" s="88">
        <v>39264</v>
      </c>
      <c r="K200" s="99">
        <v>193735</v>
      </c>
      <c r="L200" s="129">
        <v>98800</v>
      </c>
      <c r="M200" s="129">
        <v>98800</v>
      </c>
      <c r="N200" s="99">
        <v>85000</v>
      </c>
      <c r="O200" s="130">
        <v>0.23</v>
      </c>
      <c r="P200" s="129">
        <v>19550</v>
      </c>
    </row>
    <row r="201" spans="1:16" ht="23.1" customHeight="1">
      <c r="A201" s="140" t="s">
        <v>548</v>
      </c>
      <c r="B201" s="141"/>
      <c r="C201" s="141"/>
      <c r="D201" s="141"/>
      <c r="E201" s="141"/>
      <c r="F201" s="141"/>
      <c r="G201" s="142"/>
      <c r="H201" s="67">
        <f>SUM(H194:H200)</f>
        <v>7</v>
      </c>
      <c r="I201" s="64"/>
      <c r="J201" s="64"/>
      <c r="K201" s="82">
        <f>SUM(K194:K200)</f>
        <v>1856244</v>
      </c>
      <c r="L201" s="83">
        <f t="shared" ref="L201:N201" si="23">SUM(L194:L200)</f>
        <v>1250898</v>
      </c>
      <c r="M201" s="83">
        <f t="shared" si="23"/>
        <v>1250898</v>
      </c>
      <c r="N201" s="82">
        <f t="shared" si="23"/>
        <v>878770</v>
      </c>
      <c r="O201" s="100"/>
      <c r="P201" s="83">
        <f>SUM(P194:P200)</f>
        <v>111730</v>
      </c>
    </row>
    <row r="202" spans="1:16" ht="23.1" customHeight="1">
      <c r="A202" s="140" t="s">
        <v>611</v>
      </c>
      <c r="B202" s="141"/>
      <c r="C202" s="141"/>
      <c r="D202" s="141"/>
      <c r="E202" s="141"/>
      <c r="F202" s="141"/>
      <c r="G202" s="142"/>
      <c r="H202" s="67"/>
      <c r="I202" s="64"/>
      <c r="J202" s="64"/>
      <c r="K202" s="82"/>
      <c r="L202" s="83"/>
      <c r="M202" s="83"/>
      <c r="N202" s="84"/>
      <c r="O202" s="100"/>
      <c r="P202" s="83"/>
    </row>
    <row r="203" spans="1:16" ht="23.1" customHeight="1">
      <c r="A203" s="126">
        <v>108</v>
      </c>
      <c r="B203" s="71" t="s">
        <v>119</v>
      </c>
      <c r="C203" s="71">
        <v>204</v>
      </c>
      <c r="D203" s="72" t="s">
        <v>474</v>
      </c>
      <c r="E203" s="72" t="s">
        <v>120</v>
      </c>
      <c r="F203" s="72" t="s">
        <v>249</v>
      </c>
      <c r="G203" s="86" t="s">
        <v>310</v>
      </c>
      <c r="H203" s="87">
        <v>1</v>
      </c>
      <c r="I203" s="88">
        <v>39387</v>
      </c>
      <c r="J203" s="88">
        <v>39387</v>
      </c>
      <c r="K203" s="99">
        <v>125418</v>
      </c>
      <c r="L203" s="129">
        <v>110000</v>
      </c>
      <c r="M203" s="129">
        <v>110000</v>
      </c>
      <c r="N203" s="99">
        <v>95800</v>
      </c>
      <c r="O203" s="130">
        <v>0.2</v>
      </c>
      <c r="P203" s="129">
        <v>19160</v>
      </c>
    </row>
    <row r="204" spans="1:16" ht="23.1" customHeight="1">
      <c r="A204" s="126">
        <v>109</v>
      </c>
      <c r="B204" s="71" t="s">
        <v>121</v>
      </c>
      <c r="C204" s="71">
        <v>205</v>
      </c>
      <c r="D204" s="72" t="s">
        <v>474</v>
      </c>
      <c r="E204" s="72" t="s">
        <v>120</v>
      </c>
      <c r="F204" s="72" t="s">
        <v>250</v>
      </c>
      <c r="G204" s="86" t="s">
        <v>310</v>
      </c>
      <c r="H204" s="87">
        <v>1</v>
      </c>
      <c r="I204" s="88">
        <v>39402</v>
      </c>
      <c r="J204" s="88">
        <v>39402</v>
      </c>
      <c r="K204" s="99">
        <v>221409</v>
      </c>
      <c r="L204" s="129">
        <v>110000</v>
      </c>
      <c r="M204" s="129">
        <v>110000</v>
      </c>
      <c r="N204" s="99">
        <v>95800</v>
      </c>
      <c r="O204" s="130">
        <v>0.2</v>
      </c>
      <c r="P204" s="129">
        <v>19160</v>
      </c>
    </row>
    <row r="205" spans="1:16" ht="23.1" customHeight="1">
      <c r="A205" s="126">
        <v>110</v>
      </c>
      <c r="B205" s="71" t="s">
        <v>122</v>
      </c>
      <c r="C205" s="71">
        <v>206</v>
      </c>
      <c r="D205" s="72" t="s">
        <v>612</v>
      </c>
      <c r="E205" s="72" t="s">
        <v>123</v>
      </c>
      <c r="F205" s="72" t="s">
        <v>475</v>
      </c>
      <c r="G205" s="86" t="s">
        <v>310</v>
      </c>
      <c r="H205" s="87">
        <v>1</v>
      </c>
      <c r="I205" s="88">
        <v>39295</v>
      </c>
      <c r="J205" s="88">
        <v>39295</v>
      </c>
      <c r="K205" s="99">
        <v>222867</v>
      </c>
      <c r="L205" s="129">
        <v>320000</v>
      </c>
      <c r="M205" s="129">
        <v>320000</v>
      </c>
      <c r="N205" s="99">
        <v>198000</v>
      </c>
      <c r="O205" s="130">
        <v>0.26</v>
      </c>
      <c r="P205" s="129">
        <v>51480</v>
      </c>
    </row>
    <row r="206" spans="1:16" ht="23.1" customHeight="1">
      <c r="A206" s="140" t="s">
        <v>548</v>
      </c>
      <c r="B206" s="141"/>
      <c r="C206" s="141"/>
      <c r="D206" s="141"/>
      <c r="E206" s="141"/>
      <c r="F206" s="141"/>
      <c r="G206" s="142"/>
      <c r="H206" s="67">
        <f>SUM(H203:H205)</f>
        <v>3</v>
      </c>
      <c r="I206" s="64"/>
      <c r="J206" s="64"/>
      <c r="K206" s="82">
        <f>SUM(K203:K205)</f>
        <v>569694</v>
      </c>
      <c r="L206" s="83">
        <f t="shared" ref="L206:N206" si="24">SUM(L203:L205)</f>
        <v>540000</v>
      </c>
      <c r="M206" s="83">
        <f t="shared" si="24"/>
        <v>540000</v>
      </c>
      <c r="N206" s="82">
        <f t="shared" si="24"/>
        <v>389600</v>
      </c>
      <c r="O206" s="100"/>
      <c r="P206" s="83">
        <f>SUM(P203:P205)</f>
        <v>89800</v>
      </c>
    </row>
    <row r="207" spans="1:16" ht="23.1" customHeight="1">
      <c r="A207" s="140" t="s">
        <v>613</v>
      </c>
      <c r="B207" s="141"/>
      <c r="C207" s="141"/>
      <c r="D207" s="141"/>
      <c r="E207" s="141"/>
      <c r="F207" s="141"/>
      <c r="G207" s="142"/>
      <c r="H207" s="67"/>
      <c r="I207" s="64"/>
      <c r="J207" s="64"/>
      <c r="K207" s="82"/>
      <c r="L207" s="83"/>
      <c r="M207" s="83"/>
      <c r="N207" s="84"/>
      <c r="O207" s="100"/>
      <c r="P207" s="83"/>
    </row>
    <row r="208" spans="1:16" ht="23.1" customHeight="1">
      <c r="A208" s="126">
        <v>111</v>
      </c>
      <c r="B208" s="71" t="s">
        <v>476</v>
      </c>
      <c r="C208" s="71">
        <v>229</v>
      </c>
      <c r="D208" s="71" t="s">
        <v>307</v>
      </c>
      <c r="E208" s="72" t="s">
        <v>477</v>
      </c>
      <c r="F208" s="72" t="s">
        <v>478</v>
      </c>
      <c r="G208" s="86" t="s">
        <v>310</v>
      </c>
      <c r="H208" s="87">
        <v>1</v>
      </c>
      <c r="I208" s="88">
        <v>39173</v>
      </c>
      <c r="J208" s="88">
        <v>39173</v>
      </c>
      <c r="K208" s="99">
        <v>229608</v>
      </c>
      <c r="L208" s="76">
        <v>199800</v>
      </c>
      <c r="M208" s="76">
        <v>199800</v>
      </c>
      <c r="N208" s="75">
        <v>152660</v>
      </c>
      <c r="O208" s="131">
        <v>0.2</v>
      </c>
      <c r="P208" s="76">
        <v>30530</v>
      </c>
    </row>
    <row r="209" spans="1:16" ht="23.1" customHeight="1">
      <c r="A209" s="126"/>
      <c r="B209" s="67"/>
      <c r="C209" s="127"/>
      <c r="D209" s="67"/>
      <c r="E209" s="127"/>
      <c r="F209" s="67"/>
      <c r="G209" s="128"/>
      <c r="H209" s="67"/>
      <c r="I209" s="64"/>
      <c r="J209" s="64"/>
      <c r="K209" s="82"/>
      <c r="L209" s="83"/>
      <c r="M209" s="83"/>
      <c r="N209" s="84"/>
      <c r="O209" s="100"/>
      <c r="P209" s="83"/>
    </row>
    <row r="210" spans="1:16" ht="23.1" customHeight="1">
      <c r="A210" s="126"/>
      <c r="B210" s="67"/>
      <c r="C210" s="127"/>
      <c r="D210" s="67"/>
      <c r="E210" s="127"/>
      <c r="F210" s="67"/>
      <c r="G210" s="128"/>
      <c r="H210" s="67"/>
      <c r="I210" s="64"/>
      <c r="J210" s="64"/>
      <c r="K210" s="82"/>
      <c r="L210" s="83"/>
      <c r="M210" s="83"/>
      <c r="N210" s="84"/>
      <c r="O210" s="100"/>
      <c r="P210" s="83"/>
    </row>
    <row r="211" spans="1:16" ht="23.1" customHeight="1">
      <c r="A211" s="140" t="s">
        <v>548</v>
      </c>
      <c r="B211" s="141"/>
      <c r="C211" s="141"/>
      <c r="D211" s="141"/>
      <c r="E211" s="141"/>
      <c r="F211" s="141"/>
      <c r="G211" s="142"/>
      <c r="H211" s="67">
        <f>SUM(H208:H210)</f>
        <v>1</v>
      </c>
      <c r="I211" s="64"/>
      <c r="J211" s="64"/>
      <c r="K211" s="82">
        <f>SUM(K208:K210)</f>
        <v>229608</v>
      </c>
      <c r="L211" s="83">
        <f t="shared" ref="L211:M211" si="25">SUM(L208:L210)</f>
        <v>199800</v>
      </c>
      <c r="M211" s="83">
        <f t="shared" si="25"/>
        <v>199800</v>
      </c>
      <c r="N211" s="82">
        <f>SUM(N208:N210)</f>
        <v>152660</v>
      </c>
      <c r="O211" s="100"/>
      <c r="P211" s="83">
        <f>SUM(P208:P210)</f>
        <v>30530</v>
      </c>
    </row>
    <row r="212" spans="1:16" ht="23.1" customHeight="1">
      <c r="A212" s="140" t="s">
        <v>614</v>
      </c>
      <c r="B212" s="141"/>
      <c r="C212" s="141"/>
      <c r="D212" s="141"/>
      <c r="E212" s="141"/>
      <c r="F212" s="141"/>
      <c r="G212" s="142"/>
      <c r="H212" s="67"/>
      <c r="I212" s="64"/>
      <c r="J212" s="64"/>
      <c r="K212" s="82"/>
      <c r="L212" s="83"/>
      <c r="M212" s="83"/>
      <c r="N212" s="84"/>
      <c r="O212" s="100"/>
      <c r="P212" s="83"/>
    </row>
    <row r="213" spans="1:16" ht="23.1" customHeight="1">
      <c r="A213" s="126">
        <v>112</v>
      </c>
      <c r="B213" s="71" t="s">
        <v>650</v>
      </c>
      <c r="C213" s="71">
        <v>268</v>
      </c>
      <c r="D213" s="71" t="s">
        <v>307</v>
      </c>
      <c r="E213" s="72" t="s">
        <v>527</v>
      </c>
      <c r="F213" s="72" t="s">
        <v>528</v>
      </c>
      <c r="G213" s="86" t="s">
        <v>310</v>
      </c>
      <c r="H213" s="87">
        <v>1</v>
      </c>
      <c r="I213" s="88">
        <v>38200</v>
      </c>
      <c r="J213" s="88">
        <v>38200</v>
      </c>
      <c r="K213" s="75">
        <v>349840</v>
      </c>
      <c r="L213" s="76">
        <v>262700</v>
      </c>
      <c r="M213" s="76">
        <v>262700</v>
      </c>
      <c r="N213" s="75">
        <v>152660</v>
      </c>
      <c r="O213" s="131">
        <v>0.08</v>
      </c>
      <c r="P213" s="76">
        <v>12210</v>
      </c>
    </row>
    <row r="214" spans="1:16" ht="23.1" customHeight="1">
      <c r="A214" s="126">
        <v>113</v>
      </c>
      <c r="B214" s="71" t="s">
        <v>529</v>
      </c>
      <c r="C214" s="71">
        <v>272</v>
      </c>
      <c r="D214" s="71" t="s">
        <v>459</v>
      </c>
      <c r="E214" s="72" t="s">
        <v>530</v>
      </c>
      <c r="F214" s="72" t="s">
        <v>531</v>
      </c>
      <c r="G214" s="86" t="s">
        <v>310</v>
      </c>
      <c r="H214" s="87">
        <v>1</v>
      </c>
      <c r="I214" s="88">
        <v>39114</v>
      </c>
      <c r="J214" s="88">
        <v>39114</v>
      </c>
      <c r="K214" s="75">
        <v>222477</v>
      </c>
      <c r="L214" s="76">
        <v>138500</v>
      </c>
      <c r="M214" s="76">
        <v>138500</v>
      </c>
      <c r="N214" s="75">
        <v>76330</v>
      </c>
      <c r="O214" s="131">
        <v>0.16</v>
      </c>
      <c r="P214" s="76">
        <v>12210</v>
      </c>
    </row>
    <row r="215" spans="1:16" ht="23.1" customHeight="1">
      <c r="A215" s="126">
        <v>114</v>
      </c>
      <c r="B215" s="71" t="s">
        <v>532</v>
      </c>
      <c r="C215" s="71">
        <v>271</v>
      </c>
      <c r="D215" s="71" t="s">
        <v>533</v>
      </c>
      <c r="E215" s="72" t="s">
        <v>534</v>
      </c>
      <c r="F215" s="72" t="s">
        <v>535</v>
      </c>
      <c r="G215" s="86" t="s">
        <v>310</v>
      </c>
      <c r="H215" s="87">
        <v>1</v>
      </c>
      <c r="I215" s="88">
        <v>39083</v>
      </c>
      <c r="J215" s="88">
        <v>39083</v>
      </c>
      <c r="K215" s="75">
        <v>67781</v>
      </c>
      <c r="L215" s="76">
        <v>134100</v>
      </c>
      <c r="M215" s="76">
        <v>134100</v>
      </c>
      <c r="N215" s="75">
        <v>130860</v>
      </c>
      <c r="O215" s="131">
        <v>7.0000000000000007E-2</v>
      </c>
      <c r="P215" s="76">
        <v>9160</v>
      </c>
    </row>
    <row r="216" spans="1:16" ht="23.1" customHeight="1">
      <c r="A216" s="126">
        <v>115</v>
      </c>
      <c r="B216" s="71" t="s">
        <v>536</v>
      </c>
      <c r="C216" s="71">
        <v>265</v>
      </c>
      <c r="D216" s="71" t="s">
        <v>366</v>
      </c>
      <c r="E216" s="72" t="s">
        <v>537</v>
      </c>
      <c r="F216" s="72" t="s">
        <v>538</v>
      </c>
      <c r="G216" s="86" t="s">
        <v>310</v>
      </c>
      <c r="H216" s="87">
        <v>1</v>
      </c>
      <c r="I216" s="88">
        <v>38961</v>
      </c>
      <c r="J216" s="88">
        <v>38961</v>
      </c>
      <c r="K216" s="75">
        <v>153330</v>
      </c>
      <c r="L216" s="76">
        <v>174300</v>
      </c>
      <c r="M216" s="76">
        <v>174300</v>
      </c>
      <c r="N216" s="75">
        <v>114500</v>
      </c>
      <c r="O216" s="131">
        <v>0.17</v>
      </c>
      <c r="P216" s="76">
        <v>19470</v>
      </c>
    </row>
    <row r="217" spans="1:16" ht="23.1" customHeight="1">
      <c r="A217" s="126">
        <v>116</v>
      </c>
      <c r="B217" s="71" t="s">
        <v>539</v>
      </c>
      <c r="C217" s="71">
        <v>264</v>
      </c>
      <c r="D217" s="71" t="s">
        <v>459</v>
      </c>
      <c r="E217" s="72" t="s">
        <v>530</v>
      </c>
      <c r="F217" s="72" t="s">
        <v>540</v>
      </c>
      <c r="G217" s="86" t="s">
        <v>310</v>
      </c>
      <c r="H217" s="87">
        <v>1</v>
      </c>
      <c r="I217" s="88">
        <v>39052</v>
      </c>
      <c r="J217" s="88">
        <v>39052</v>
      </c>
      <c r="K217" s="75">
        <v>191143</v>
      </c>
      <c r="L217" s="76">
        <v>138500</v>
      </c>
      <c r="M217" s="76">
        <v>138500</v>
      </c>
      <c r="N217" s="75">
        <v>87240</v>
      </c>
      <c r="O217" s="131">
        <v>0.17</v>
      </c>
      <c r="P217" s="76">
        <v>14830</v>
      </c>
    </row>
    <row r="218" spans="1:16" ht="23.1" customHeight="1">
      <c r="A218" s="126">
        <v>117</v>
      </c>
      <c r="B218" s="71" t="s">
        <v>102</v>
      </c>
      <c r="C218" s="71">
        <v>257</v>
      </c>
      <c r="D218" s="71" t="s">
        <v>615</v>
      </c>
      <c r="E218" s="72" t="s">
        <v>103</v>
      </c>
      <c r="F218" s="72" t="s">
        <v>634</v>
      </c>
      <c r="G218" s="86" t="s">
        <v>310</v>
      </c>
      <c r="H218" s="87">
        <v>1</v>
      </c>
      <c r="I218" s="88">
        <v>38930</v>
      </c>
      <c r="J218" s="88">
        <v>38930</v>
      </c>
      <c r="K218" s="75">
        <v>200479</v>
      </c>
      <c r="L218" s="76">
        <v>77600</v>
      </c>
      <c r="M218" s="76">
        <v>77600</v>
      </c>
      <c r="N218" s="75">
        <v>62420</v>
      </c>
      <c r="O218" s="131">
        <v>0.08</v>
      </c>
      <c r="P218" s="76">
        <v>5000</v>
      </c>
    </row>
    <row r="219" spans="1:16" ht="23.1" customHeight="1">
      <c r="A219" s="126">
        <v>118</v>
      </c>
      <c r="B219" s="71" t="s">
        <v>104</v>
      </c>
      <c r="C219" s="71">
        <v>258</v>
      </c>
      <c r="D219" s="71" t="s">
        <v>615</v>
      </c>
      <c r="E219" s="72" t="s">
        <v>541</v>
      </c>
      <c r="F219" s="72" t="s">
        <v>638</v>
      </c>
      <c r="G219" s="86" t="s">
        <v>310</v>
      </c>
      <c r="H219" s="87">
        <v>1</v>
      </c>
      <c r="I219" s="88">
        <v>41609</v>
      </c>
      <c r="J219" s="88">
        <v>41609</v>
      </c>
      <c r="K219" s="75">
        <v>25278</v>
      </c>
      <c r="L219" s="76">
        <v>86620</v>
      </c>
      <c r="M219" s="76">
        <v>86620</v>
      </c>
      <c r="N219" s="75">
        <v>73244</v>
      </c>
      <c r="O219" s="131">
        <v>0.65</v>
      </c>
      <c r="P219" s="76">
        <v>47600</v>
      </c>
    </row>
    <row r="220" spans="1:16" ht="23.1" customHeight="1">
      <c r="A220" s="126">
        <v>119</v>
      </c>
      <c r="B220" s="71" t="s">
        <v>106</v>
      </c>
      <c r="C220" s="71">
        <v>259</v>
      </c>
      <c r="D220" s="71" t="s">
        <v>615</v>
      </c>
      <c r="E220" s="72" t="s">
        <v>107</v>
      </c>
      <c r="F220" s="72" t="s">
        <v>639</v>
      </c>
      <c r="G220" s="86" t="s">
        <v>310</v>
      </c>
      <c r="H220" s="87">
        <v>1</v>
      </c>
      <c r="I220" s="88">
        <v>41883</v>
      </c>
      <c r="J220" s="88">
        <v>41883</v>
      </c>
      <c r="K220" s="75">
        <v>158622</v>
      </c>
      <c r="L220" s="76">
        <v>77600</v>
      </c>
      <c r="M220" s="76">
        <v>77600</v>
      </c>
      <c r="N220" s="75">
        <v>73244</v>
      </c>
      <c r="O220" s="131">
        <v>0.65</v>
      </c>
      <c r="P220" s="76">
        <v>47600</v>
      </c>
    </row>
    <row r="221" spans="1:16" ht="23.1" customHeight="1">
      <c r="A221" s="126">
        <v>120</v>
      </c>
      <c r="B221" s="71" t="s">
        <v>108</v>
      </c>
      <c r="C221" s="71">
        <v>260</v>
      </c>
      <c r="D221" s="71" t="s">
        <v>615</v>
      </c>
      <c r="E221" s="72" t="s">
        <v>103</v>
      </c>
      <c r="F221" s="72" t="s">
        <v>640</v>
      </c>
      <c r="G221" s="86" t="s">
        <v>310</v>
      </c>
      <c r="H221" s="87">
        <v>1</v>
      </c>
      <c r="I221" s="88">
        <v>38930</v>
      </c>
      <c r="J221" s="88">
        <v>38930</v>
      </c>
      <c r="K221" s="75">
        <v>73109</v>
      </c>
      <c r="L221" s="76">
        <v>77600</v>
      </c>
      <c r="M221" s="76">
        <v>77600</v>
      </c>
      <c r="N221" s="75">
        <v>60000</v>
      </c>
      <c r="O221" s="131">
        <v>0.15</v>
      </c>
      <c r="P221" s="76">
        <v>9000</v>
      </c>
    </row>
    <row r="222" spans="1:16" ht="23.1" customHeight="1">
      <c r="A222" s="126">
        <v>121</v>
      </c>
      <c r="B222" s="71" t="s">
        <v>109</v>
      </c>
      <c r="C222" s="71">
        <v>261</v>
      </c>
      <c r="D222" s="71" t="s">
        <v>615</v>
      </c>
      <c r="E222" s="72" t="s">
        <v>105</v>
      </c>
      <c r="F222" s="72" t="s">
        <v>641</v>
      </c>
      <c r="G222" s="86" t="s">
        <v>310</v>
      </c>
      <c r="H222" s="87">
        <v>1</v>
      </c>
      <c r="I222" s="88">
        <v>41579</v>
      </c>
      <c r="J222" s="88">
        <v>41579</v>
      </c>
      <c r="K222" s="75">
        <v>65602</v>
      </c>
      <c r="L222" s="76">
        <v>86620</v>
      </c>
      <c r="M222" s="76">
        <v>86620</v>
      </c>
      <c r="N222" s="75">
        <v>78244</v>
      </c>
      <c r="O222" s="131">
        <v>0.6</v>
      </c>
      <c r="P222" s="76">
        <v>46940</v>
      </c>
    </row>
    <row r="223" spans="1:16" ht="23.1" customHeight="1">
      <c r="A223" s="126">
        <v>122</v>
      </c>
      <c r="B223" s="71" t="s">
        <v>110</v>
      </c>
      <c r="C223" s="71">
        <v>262</v>
      </c>
      <c r="D223" s="71" t="s">
        <v>616</v>
      </c>
      <c r="E223" s="72" t="s">
        <v>111</v>
      </c>
      <c r="F223" s="72" t="s">
        <v>642</v>
      </c>
      <c r="G223" s="86" t="s">
        <v>310</v>
      </c>
      <c r="H223" s="87">
        <v>1</v>
      </c>
      <c r="I223" s="88">
        <v>41548</v>
      </c>
      <c r="J223" s="88">
        <v>41548</v>
      </c>
      <c r="K223" s="75">
        <v>24551</v>
      </c>
      <c r="L223" s="76">
        <v>70555</v>
      </c>
      <c r="M223" s="76">
        <v>70555</v>
      </c>
      <c r="N223" s="75">
        <v>63500</v>
      </c>
      <c r="O223" s="131">
        <v>0.5</v>
      </c>
      <c r="P223" s="76">
        <v>31750</v>
      </c>
    </row>
    <row r="224" spans="1:16" ht="23.1" customHeight="1">
      <c r="A224" s="126">
        <v>123</v>
      </c>
      <c r="B224" s="71" t="s">
        <v>112</v>
      </c>
      <c r="C224" s="71">
        <v>263</v>
      </c>
      <c r="D224" s="71" t="s">
        <v>615</v>
      </c>
      <c r="E224" s="72" t="s">
        <v>103</v>
      </c>
      <c r="F224" s="72" t="s">
        <v>643</v>
      </c>
      <c r="G224" s="86" t="s">
        <v>310</v>
      </c>
      <c r="H224" s="87">
        <v>1</v>
      </c>
      <c r="I224" s="88">
        <v>38930</v>
      </c>
      <c r="J224" s="88">
        <v>38930</v>
      </c>
      <c r="K224" s="75">
        <v>196901</v>
      </c>
      <c r="L224" s="76">
        <v>77600</v>
      </c>
      <c r="M224" s="76">
        <v>77600</v>
      </c>
      <c r="N224" s="75">
        <v>70420</v>
      </c>
      <c r="O224" s="131">
        <v>0.1</v>
      </c>
      <c r="P224" s="76">
        <v>7040</v>
      </c>
    </row>
    <row r="225" spans="1:16" ht="23.1" customHeight="1">
      <c r="A225" s="126">
        <v>124</v>
      </c>
      <c r="B225" s="71" t="s">
        <v>113</v>
      </c>
      <c r="C225" s="71">
        <v>266</v>
      </c>
      <c r="D225" s="71" t="s">
        <v>617</v>
      </c>
      <c r="E225" s="72" t="s">
        <v>114</v>
      </c>
      <c r="F225" s="72" t="s">
        <v>644</v>
      </c>
      <c r="G225" s="86" t="s">
        <v>310</v>
      </c>
      <c r="H225" s="87">
        <v>1</v>
      </c>
      <c r="I225" s="88">
        <v>41883</v>
      </c>
      <c r="J225" s="88">
        <v>41883</v>
      </c>
      <c r="K225" s="75">
        <v>81851</v>
      </c>
      <c r="L225" s="76">
        <v>39500</v>
      </c>
      <c r="M225" s="76">
        <v>39500</v>
      </c>
      <c r="N225" s="75">
        <v>35000</v>
      </c>
      <c r="O225" s="131">
        <v>0.6</v>
      </c>
      <c r="P225" s="76">
        <v>21000</v>
      </c>
    </row>
    <row r="226" spans="1:16" ht="23.1" customHeight="1">
      <c r="A226" s="126">
        <v>125</v>
      </c>
      <c r="B226" s="71" t="s">
        <v>115</v>
      </c>
      <c r="C226" s="71">
        <v>267</v>
      </c>
      <c r="D226" s="71" t="s">
        <v>617</v>
      </c>
      <c r="E226" s="72" t="s">
        <v>114</v>
      </c>
      <c r="F226" s="72" t="s">
        <v>645</v>
      </c>
      <c r="G226" s="86" t="s">
        <v>310</v>
      </c>
      <c r="H226" s="87">
        <v>1</v>
      </c>
      <c r="I226" s="88">
        <v>41883</v>
      </c>
      <c r="J226" s="88">
        <v>41883</v>
      </c>
      <c r="K226" s="75">
        <v>91165</v>
      </c>
      <c r="L226" s="76">
        <v>39500</v>
      </c>
      <c r="M226" s="76">
        <v>39500</v>
      </c>
      <c r="N226" s="75">
        <v>35000</v>
      </c>
      <c r="O226" s="131">
        <v>0.6</v>
      </c>
      <c r="P226" s="76">
        <v>21000</v>
      </c>
    </row>
    <row r="227" spans="1:16" ht="23.1" customHeight="1">
      <c r="A227" s="126">
        <v>126</v>
      </c>
      <c r="B227" s="71" t="s">
        <v>116</v>
      </c>
      <c r="C227" s="71">
        <v>269</v>
      </c>
      <c r="D227" s="71" t="s">
        <v>617</v>
      </c>
      <c r="E227" s="72" t="s">
        <v>114</v>
      </c>
      <c r="F227" s="72" t="s">
        <v>637</v>
      </c>
      <c r="G227" s="86" t="s">
        <v>310</v>
      </c>
      <c r="H227" s="87">
        <v>1</v>
      </c>
      <c r="I227" s="88">
        <v>41883</v>
      </c>
      <c r="J227" s="88">
        <v>41883</v>
      </c>
      <c r="K227" s="75">
        <v>28804</v>
      </c>
      <c r="L227" s="76">
        <v>39500</v>
      </c>
      <c r="M227" s="76">
        <v>39500</v>
      </c>
      <c r="N227" s="75">
        <v>35000</v>
      </c>
      <c r="O227" s="131">
        <v>0.6</v>
      </c>
      <c r="P227" s="76">
        <v>21000</v>
      </c>
    </row>
    <row r="228" spans="1:16" ht="23.1" customHeight="1">
      <c r="A228" s="126">
        <v>127</v>
      </c>
      <c r="B228" s="71" t="s">
        <v>117</v>
      </c>
      <c r="C228" s="71">
        <v>270</v>
      </c>
      <c r="D228" s="71" t="s">
        <v>616</v>
      </c>
      <c r="E228" s="72" t="s">
        <v>111</v>
      </c>
      <c r="F228" s="72" t="s">
        <v>636</v>
      </c>
      <c r="G228" s="86" t="s">
        <v>310</v>
      </c>
      <c r="H228" s="87">
        <v>1</v>
      </c>
      <c r="I228" s="88">
        <v>41548</v>
      </c>
      <c r="J228" s="88">
        <v>41548</v>
      </c>
      <c r="K228" s="75">
        <v>30855</v>
      </c>
      <c r="L228" s="76">
        <v>70555</v>
      </c>
      <c r="M228" s="76">
        <v>70555</v>
      </c>
      <c r="N228" s="75">
        <v>63500</v>
      </c>
      <c r="O228" s="131">
        <v>0.5</v>
      </c>
      <c r="P228" s="76">
        <v>31750</v>
      </c>
    </row>
    <row r="229" spans="1:16" ht="23.1" customHeight="1">
      <c r="A229" s="126">
        <v>128</v>
      </c>
      <c r="B229" s="71" t="s">
        <v>118</v>
      </c>
      <c r="C229" s="71">
        <v>256</v>
      </c>
      <c r="D229" s="71" t="s">
        <v>617</v>
      </c>
      <c r="E229" s="72" t="s">
        <v>114</v>
      </c>
      <c r="F229" s="72" t="s">
        <v>635</v>
      </c>
      <c r="G229" s="86" t="s">
        <v>310</v>
      </c>
      <c r="H229" s="87">
        <v>1</v>
      </c>
      <c r="I229" s="88">
        <v>41883</v>
      </c>
      <c r="J229" s="88">
        <v>41883</v>
      </c>
      <c r="K229" s="75">
        <v>89477</v>
      </c>
      <c r="L229" s="76">
        <v>39500</v>
      </c>
      <c r="M229" s="76">
        <v>39500</v>
      </c>
      <c r="N229" s="75">
        <v>35000</v>
      </c>
      <c r="O229" s="131">
        <v>0.6</v>
      </c>
      <c r="P229" s="76">
        <v>21000</v>
      </c>
    </row>
    <row r="230" spans="1:16" ht="23.1" customHeight="1">
      <c r="A230" s="140" t="s">
        <v>618</v>
      </c>
      <c r="B230" s="141"/>
      <c r="C230" s="141"/>
      <c r="D230" s="141"/>
      <c r="E230" s="141"/>
      <c r="F230" s="141"/>
      <c r="G230" s="142"/>
      <c r="H230" s="67">
        <f>SUM(H213:H229)</f>
        <v>17</v>
      </c>
      <c r="I230" s="64"/>
      <c r="J230" s="64"/>
      <c r="K230" s="82">
        <f>SUM(K213:K229)</f>
        <v>2051265</v>
      </c>
      <c r="L230" s="83">
        <f t="shared" ref="L230:N230" si="26">SUM(L213:L229)</f>
        <v>1630850</v>
      </c>
      <c r="M230" s="83">
        <f t="shared" si="26"/>
        <v>1630850</v>
      </c>
      <c r="N230" s="82">
        <f t="shared" si="26"/>
        <v>1246162</v>
      </c>
      <c r="O230" s="100"/>
      <c r="P230" s="83">
        <f>SUM(P213:P229)</f>
        <v>378560</v>
      </c>
    </row>
    <row r="231" spans="1:16" ht="23.1" customHeight="1">
      <c r="A231" s="140" t="s">
        <v>619</v>
      </c>
      <c r="B231" s="141"/>
      <c r="C231" s="141"/>
      <c r="D231" s="141"/>
      <c r="E231" s="141"/>
      <c r="F231" s="141"/>
      <c r="G231" s="142"/>
      <c r="H231" s="67"/>
      <c r="I231" s="64"/>
      <c r="J231" s="64"/>
      <c r="K231" s="82"/>
      <c r="L231" s="83"/>
      <c r="M231" s="83"/>
      <c r="N231" s="84"/>
      <c r="O231" s="100"/>
      <c r="P231" s="83"/>
    </row>
    <row r="232" spans="1:16" ht="23.1" customHeight="1">
      <c r="A232" s="126">
        <v>129</v>
      </c>
      <c r="B232" s="71" t="s">
        <v>479</v>
      </c>
      <c r="C232" s="71">
        <v>49</v>
      </c>
      <c r="D232" s="71" t="s">
        <v>381</v>
      </c>
      <c r="E232" s="72" t="s">
        <v>480</v>
      </c>
      <c r="F232" s="72" t="s">
        <v>481</v>
      </c>
      <c r="G232" s="86" t="s">
        <v>310</v>
      </c>
      <c r="H232" s="87">
        <v>1</v>
      </c>
      <c r="I232" s="88">
        <v>40969</v>
      </c>
      <c r="J232" s="88">
        <v>40969</v>
      </c>
      <c r="K232" s="75">
        <v>109101</v>
      </c>
      <c r="L232" s="76">
        <v>167900</v>
      </c>
      <c r="M232" s="76">
        <v>167900</v>
      </c>
      <c r="N232" s="75">
        <v>143942</v>
      </c>
      <c r="O232" s="131">
        <v>0.42</v>
      </c>
      <c r="P232" s="76">
        <v>60460</v>
      </c>
    </row>
    <row r="233" spans="1:16" ht="23.1" customHeight="1">
      <c r="A233" s="126">
        <v>130</v>
      </c>
      <c r="B233" s="71" t="s">
        <v>482</v>
      </c>
      <c r="C233" s="71">
        <v>47</v>
      </c>
      <c r="D233" s="71" t="s">
        <v>381</v>
      </c>
      <c r="E233" s="72" t="s">
        <v>480</v>
      </c>
      <c r="F233" s="72" t="s">
        <v>483</v>
      </c>
      <c r="G233" s="86" t="s">
        <v>310</v>
      </c>
      <c r="H233" s="87">
        <v>1</v>
      </c>
      <c r="I233" s="88">
        <v>40179</v>
      </c>
      <c r="J233" s="88">
        <v>40179</v>
      </c>
      <c r="K233" s="75">
        <v>144000</v>
      </c>
      <c r="L233" s="76">
        <v>186900</v>
      </c>
      <c r="M233" s="76">
        <v>186900</v>
      </c>
      <c r="N233" s="75">
        <v>143942</v>
      </c>
      <c r="O233" s="131">
        <v>0.35</v>
      </c>
      <c r="P233" s="76">
        <v>50380</v>
      </c>
    </row>
    <row r="234" spans="1:16" ht="23.1" customHeight="1">
      <c r="A234" s="126">
        <v>131</v>
      </c>
      <c r="B234" s="71" t="s">
        <v>484</v>
      </c>
      <c r="C234" s="71">
        <v>48</v>
      </c>
      <c r="D234" s="71" t="s">
        <v>344</v>
      </c>
      <c r="E234" s="72" t="s">
        <v>200</v>
      </c>
      <c r="F234" s="72" t="s">
        <v>485</v>
      </c>
      <c r="G234" s="86" t="s">
        <v>310</v>
      </c>
      <c r="H234" s="87">
        <v>1</v>
      </c>
      <c r="I234" s="88">
        <v>40148</v>
      </c>
      <c r="J234" s="88">
        <v>40148</v>
      </c>
      <c r="K234" s="75">
        <v>169897</v>
      </c>
      <c r="L234" s="76">
        <v>195800</v>
      </c>
      <c r="M234" s="76">
        <v>195800</v>
      </c>
      <c r="N234" s="75">
        <v>143942</v>
      </c>
      <c r="O234" s="131">
        <v>0.36</v>
      </c>
      <c r="P234" s="76">
        <v>51820</v>
      </c>
    </row>
    <row r="235" spans="1:16" ht="23.1" customHeight="1">
      <c r="A235" s="140" t="s">
        <v>618</v>
      </c>
      <c r="B235" s="141"/>
      <c r="C235" s="141"/>
      <c r="D235" s="141"/>
      <c r="E235" s="141"/>
      <c r="F235" s="141"/>
      <c r="G235" s="142"/>
      <c r="H235" s="67">
        <f>SUM(H232:H234)</f>
        <v>3</v>
      </c>
      <c r="I235" s="64"/>
      <c r="J235" s="64"/>
      <c r="K235" s="82">
        <f>SUM(K232:K234)</f>
        <v>422998</v>
      </c>
      <c r="L235" s="83">
        <f t="shared" ref="L235:N235" si="27">SUM(L232:L234)</f>
        <v>550600</v>
      </c>
      <c r="M235" s="83">
        <f t="shared" si="27"/>
        <v>550600</v>
      </c>
      <c r="N235" s="82">
        <f t="shared" si="27"/>
        <v>431826</v>
      </c>
      <c r="O235" s="100"/>
      <c r="P235" s="83">
        <f>SUM(P232:P234)</f>
        <v>162660</v>
      </c>
    </row>
    <row r="236" spans="1:16" ht="23.1" customHeight="1">
      <c r="A236" s="140" t="s">
        <v>620</v>
      </c>
      <c r="B236" s="141"/>
      <c r="C236" s="141"/>
      <c r="D236" s="141"/>
      <c r="E236" s="141"/>
      <c r="F236" s="141"/>
      <c r="G236" s="142"/>
      <c r="H236" s="67"/>
      <c r="I236" s="64"/>
      <c r="J236" s="64"/>
      <c r="K236" s="82"/>
      <c r="L236" s="83"/>
      <c r="M236" s="83"/>
      <c r="N236" s="84"/>
      <c r="O236" s="100"/>
      <c r="P236" s="83"/>
    </row>
    <row r="237" spans="1:16" ht="23.1" customHeight="1">
      <c r="A237" s="126">
        <v>132</v>
      </c>
      <c r="B237" s="71" t="s">
        <v>178</v>
      </c>
      <c r="C237" s="71">
        <v>44</v>
      </c>
      <c r="D237" s="71" t="s">
        <v>621</v>
      </c>
      <c r="E237" s="72" t="s">
        <v>179</v>
      </c>
      <c r="F237" s="72" t="s">
        <v>275</v>
      </c>
      <c r="G237" s="86" t="s">
        <v>310</v>
      </c>
      <c r="H237" s="87">
        <v>1</v>
      </c>
      <c r="I237" s="88">
        <v>38534</v>
      </c>
      <c r="J237" s="88">
        <v>38534</v>
      </c>
      <c r="K237" s="99">
        <v>326916</v>
      </c>
      <c r="L237" s="76">
        <v>249800</v>
      </c>
      <c r="M237" s="76">
        <v>249800</v>
      </c>
      <c r="N237" s="75">
        <v>195800</v>
      </c>
      <c r="O237" s="131">
        <v>0.15</v>
      </c>
      <c r="P237" s="76">
        <v>29370</v>
      </c>
    </row>
    <row r="238" spans="1:16" ht="23.1" customHeight="1">
      <c r="A238" s="126">
        <v>133</v>
      </c>
      <c r="B238" s="71" t="s">
        <v>180</v>
      </c>
      <c r="C238" s="71">
        <v>46</v>
      </c>
      <c r="D238" s="71" t="s">
        <v>381</v>
      </c>
      <c r="E238" s="72" t="s">
        <v>181</v>
      </c>
      <c r="F238" s="72" t="s">
        <v>274</v>
      </c>
      <c r="G238" s="86" t="s">
        <v>310</v>
      </c>
      <c r="H238" s="87">
        <v>1</v>
      </c>
      <c r="I238" s="88">
        <v>40210</v>
      </c>
      <c r="J238" s="88">
        <v>40210</v>
      </c>
      <c r="K238" s="99">
        <v>156775</v>
      </c>
      <c r="L238" s="76">
        <v>192800</v>
      </c>
      <c r="M238" s="76">
        <v>192800</v>
      </c>
      <c r="N238" s="75">
        <v>162800</v>
      </c>
      <c r="O238" s="131">
        <v>0.25</v>
      </c>
      <c r="P238" s="76">
        <v>40700</v>
      </c>
    </row>
    <row r="239" spans="1:16" ht="23.1" customHeight="1">
      <c r="A239" s="126">
        <v>134</v>
      </c>
      <c r="B239" s="71" t="s">
        <v>182</v>
      </c>
      <c r="C239" s="71">
        <v>50</v>
      </c>
      <c r="D239" s="71" t="s">
        <v>622</v>
      </c>
      <c r="E239" s="72" t="s">
        <v>183</v>
      </c>
      <c r="F239" s="72" t="s">
        <v>276</v>
      </c>
      <c r="G239" s="86" t="s">
        <v>310</v>
      </c>
      <c r="H239" s="87">
        <v>1</v>
      </c>
      <c r="I239" s="88">
        <v>38961</v>
      </c>
      <c r="J239" s="88">
        <v>38961</v>
      </c>
      <c r="K239" s="75">
        <v>436779</v>
      </c>
      <c r="L239" s="76">
        <v>226900</v>
      </c>
      <c r="M239" s="76">
        <v>226900</v>
      </c>
      <c r="N239" s="75">
        <v>170520</v>
      </c>
      <c r="O239" s="131">
        <v>0.15</v>
      </c>
      <c r="P239" s="76">
        <v>25580</v>
      </c>
    </row>
    <row r="240" spans="1:16" ht="23.1" customHeight="1">
      <c r="A240" s="140" t="s">
        <v>618</v>
      </c>
      <c r="B240" s="141"/>
      <c r="C240" s="141"/>
      <c r="D240" s="141"/>
      <c r="E240" s="141"/>
      <c r="F240" s="141"/>
      <c r="G240" s="142"/>
      <c r="H240" s="67">
        <f>SUM(H237:H239)</f>
        <v>3</v>
      </c>
      <c r="I240" s="64"/>
      <c r="J240" s="64"/>
      <c r="K240" s="82">
        <f>SUM(K237:K239)</f>
        <v>920470</v>
      </c>
      <c r="L240" s="83">
        <f t="shared" ref="L240:N240" si="28">SUM(L237:L239)</f>
        <v>669500</v>
      </c>
      <c r="M240" s="83">
        <f t="shared" si="28"/>
        <v>669500</v>
      </c>
      <c r="N240" s="82">
        <f t="shared" si="28"/>
        <v>529120</v>
      </c>
      <c r="O240" s="100"/>
      <c r="P240" s="83">
        <f>SUM(P237:P239)</f>
        <v>95650</v>
      </c>
    </row>
    <row r="241" spans="1:16" ht="23.1" customHeight="1">
      <c r="A241" s="140" t="s">
        <v>623</v>
      </c>
      <c r="B241" s="141"/>
      <c r="C241" s="141"/>
      <c r="D241" s="141"/>
      <c r="E241" s="141"/>
      <c r="F241" s="141"/>
      <c r="G241" s="142"/>
      <c r="H241" s="67"/>
      <c r="I241" s="64"/>
      <c r="J241" s="64"/>
      <c r="K241" s="82"/>
      <c r="L241" s="83"/>
      <c r="M241" s="83"/>
      <c r="N241" s="84"/>
      <c r="O241" s="100"/>
      <c r="P241" s="83"/>
    </row>
    <row r="242" spans="1:16" ht="23.1" customHeight="1">
      <c r="A242" s="126">
        <v>135</v>
      </c>
      <c r="B242" s="71" t="s">
        <v>486</v>
      </c>
      <c r="C242" s="71">
        <v>220</v>
      </c>
      <c r="D242" s="71" t="s">
        <v>307</v>
      </c>
      <c r="E242" s="72" t="s">
        <v>144</v>
      </c>
      <c r="F242" s="72" t="s">
        <v>487</v>
      </c>
      <c r="G242" s="86" t="s">
        <v>310</v>
      </c>
      <c r="H242" s="87">
        <v>1</v>
      </c>
      <c r="I242" s="88">
        <v>38169</v>
      </c>
      <c r="J242" s="88">
        <v>38169</v>
      </c>
      <c r="K242" s="99">
        <v>359001</v>
      </c>
      <c r="L242" s="76">
        <v>269150</v>
      </c>
      <c r="M242" s="76">
        <v>269150</v>
      </c>
      <c r="N242" s="75">
        <v>152660</v>
      </c>
      <c r="O242" s="131">
        <v>0.08</v>
      </c>
      <c r="P242" s="76">
        <v>12210</v>
      </c>
    </row>
    <row r="243" spans="1:16" ht="23.1" customHeight="1">
      <c r="A243" s="126">
        <v>136</v>
      </c>
      <c r="B243" s="71" t="s">
        <v>488</v>
      </c>
      <c r="C243" s="71">
        <v>222</v>
      </c>
      <c r="D243" s="72" t="s">
        <v>424</v>
      </c>
      <c r="E243" s="72" t="s">
        <v>489</v>
      </c>
      <c r="F243" s="72" t="s">
        <v>490</v>
      </c>
      <c r="G243" s="86" t="s">
        <v>310</v>
      </c>
      <c r="H243" s="87">
        <v>1</v>
      </c>
      <c r="I243" s="88">
        <v>39083</v>
      </c>
      <c r="J243" s="88">
        <v>39083</v>
      </c>
      <c r="K243" s="99">
        <v>159018</v>
      </c>
      <c r="L243" s="76">
        <v>218000</v>
      </c>
      <c r="M243" s="76">
        <v>218000</v>
      </c>
      <c r="N243" s="75">
        <v>136310</v>
      </c>
      <c r="O243" s="131">
        <v>0.21</v>
      </c>
      <c r="P243" s="76">
        <v>28620</v>
      </c>
    </row>
    <row r="244" spans="1:16" ht="23.1" customHeight="1">
      <c r="A244" s="126">
        <v>137</v>
      </c>
      <c r="B244" s="71" t="s">
        <v>491</v>
      </c>
      <c r="C244" s="71">
        <v>215</v>
      </c>
      <c r="D244" s="72" t="s">
        <v>381</v>
      </c>
      <c r="E244" s="72" t="s">
        <v>492</v>
      </c>
      <c r="F244" s="72" t="s">
        <v>493</v>
      </c>
      <c r="G244" s="86" t="s">
        <v>310</v>
      </c>
      <c r="H244" s="87">
        <v>1</v>
      </c>
      <c r="I244" s="88">
        <v>40969</v>
      </c>
      <c r="J244" s="88">
        <v>40969</v>
      </c>
      <c r="K244" s="75">
        <v>89643</v>
      </c>
      <c r="L244" s="76">
        <v>94800</v>
      </c>
      <c r="M244" s="76">
        <v>94800</v>
      </c>
      <c r="N244" s="75">
        <v>83820</v>
      </c>
      <c r="O244" s="131">
        <v>0.52</v>
      </c>
      <c r="P244" s="76">
        <v>43580</v>
      </c>
    </row>
    <row r="245" spans="1:16" ht="23.1" customHeight="1">
      <c r="A245" s="126">
        <v>138</v>
      </c>
      <c r="B245" s="71" t="s">
        <v>494</v>
      </c>
      <c r="C245" s="71">
        <v>221</v>
      </c>
      <c r="D245" s="72" t="s">
        <v>381</v>
      </c>
      <c r="E245" s="72" t="s">
        <v>495</v>
      </c>
      <c r="F245" s="72" t="s">
        <v>496</v>
      </c>
      <c r="G245" s="86" t="s">
        <v>310</v>
      </c>
      <c r="H245" s="87">
        <v>1</v>
      </c>
      <c r="I245" s="88">
        <v>39142</v>
      </c>
      <c r="J245" s="88">
        <v>39142</v>
      </c>
      <c r="K245" s="75">
        <v>226662</v>
      </c>
      <c r="L245" s="76">
        <v>69000</v>
      </c>
      <c r="M245" s="76">
        <v>69000</v>
      </c>
      <c r="N245" s="75">
        <v>68100</v>
      </c>
      <c r="O245" s="131">
        <v>0.24</v>
      </c>
      <c r="P245" s="76">
        <v>16340</v>
      </c>
    </row>
    <row r="246" spans="1:16" ht="23.1" customHeight="1">
      <c r="A246" s="126">
        <v>139</v>
      </c>
      <c r="B246" s="71" t="s">
        <v>497</v>
      </c>
      <c r="C246" s="71">
        <v>225</v>
      </c>
      <c r="D246" s="72" t="s">
        <v>381</v>
      </c>
      <c r="E246" s="72" t="s">
        <v>495</v>
      </c>
      <c r="F246" s="72" t="s">
        <v>498</v>
      </c>
      <c r="G246" s="86" t="s">
        <v>310</v>
      </c>
      <c r="H246" s="87">
        <v>1</v>
      </c>
      <c r="I246" s="88">
        <v>39142</v>
      </c>
      <c r="J246" s="88">
        <v>39142</v>
      </c>
      <c r="K246" s="99">
        <v>233458</v>
      </c>
      <c r="L246" s="76">
        <v>69000</v>
      </c>
      <c r="M246" s="76">
        <v>69000</v>
      </c>
      <c r="N246" s="75">
        <v>68100</v>
      </c>
      <c r="O246" s="131">
        <v>0.23</v>
      </c>
      <c r="P246" s="76">
        <v>15660</v>
      </c>
    </row>
    <row r="247" spans="1:16" ht="23.1" customHeight="1">
      <c r="A247" s="126">
        <v>140</v>
      </c>
      <c r="B247" s="71" t="s">
        <v>499</v>
      </c>
      <c r="C247" s="71">
        <v>214</v>
      </c>
      <c r="D247" s="72" t="s">
        <v>381</v>
      </c>
      <c r="E247" s="72" t="s">
        <v>500</v>
      </c>
      <c r="F247" s="72" t="s">
        <v>501</v>
      </c>
      <c r="G247" s="86" t="s">
        <v>310</v>
      </c>
      <c r="H247" s="87">
        <v>1</v>
      </c>
      <c r="I247" s="88">
        <v>39142</v>
      </c>
      <c r="J247" s="88">
        <v>39142</v>
      </c>
      <c r="K247" s="99">
        <v>229888</v>
      </c>
      <c r="L247" s="76">
        <v>69000</v>
      </c>
      <c r="M247" s="76">
        <v>69000</v>
      </c>
      <c r="N247" s="75">
        <v>68100</v>
      </c>
      <c r="O247" s="131">
        <v>0.23</v>
      </c>
      <c r="P247" s="76">
        <v>15660</v>
      </c>
    </row>
    <row r="248" spans="1:16" ht="23.1" customHeight="1">
      <c r="A248" s="126">
        <v>141</v>
      </c>
      <c r="B248" s="71" t="s">
        <v>502</v>
      </c>
      <c r="C248" s="71">
        <v>213</v>
      </c>
      <c r="D248" s="72" t="s">
        <v>503</v>
      </c>
      <c r="E248" s="72" t="s">
        <v>504</v>
      </c>
      <c r="F248" s="72" t="s">
        <v>505</v>
      </c>
      <c r="G248" s="86" t="s">
        <v>310</v>
      </c>
      <c r="H248" s="87">
        <v>1</v>
      </c>
      <c r="I248" s="88">
        <v>39142</v>
      </c>
      <c r="J248" s="88">
        <v>39142</v>
      </c>
      <c r="K248" s="75">
        <v>282767</v>
      </c>
      <c r="L248" s="76">
        <v>205500</v>
      </c>
      <c r="M248" s="76">
        <v>205500</v>
      </c>
      <c r="N248" s="75">
        <v>207190</v>
      </c>
      <c r="O248" s="131">
        <v>0.11</v>
      </c>
      <c r="P248" s="76">
        <v>22790</v>
      </c>
    </row>
    <row r="249" spans="1:16" ht="23.1" customHeight="1">
      <c r="A249" s="126">
        <v>142</v>
      </c>
      <c r="B249" s="71" t="s">
        <v>506</v>
      </c>
      <c r="C249" s="71">
        <v>224</v>
      </c>
      <c r="D249" s="72" t="s">
        <v>507</v>
      </c>
      <c r="E249" s="72" t="s">
        <v>508</v>
      </c>
      <c r="F249" s="72" t="s">
        <v>509</v>
      </c>
      <c r="G249" s="86" t="s">
        <v>310</v>
      </c>
      <c r="H249" s="87">
        <v>1</v>
      </c>
      <c r="I249" s="88">
        <v>39600</v>
      </c>
      <c r="J249" s="88">
        <v>39600</v>
      </c>
      <c r="K249" s="99">
        <v>213029</v>
      </c>
      <c r="L249" s="76">
        <v>219600</v>
      </c>
      <c r="M249" s="76">
        <v>219600</v>
      </c>
      <c r="N249" s="75">
        <v>185380</v>
      </c>
      <c r="O249" s="131">
        <v>0.28000000000000003</v>
      </c>
      <c r="P249" s="76">
        <v>51900</v>
      </c>
    </row>
    <row r="250" spans="1:16" ht="23.1" customHeight="1">
      <c r="A250" s="126">
        <v>143</v>
      </c>
      <c r="B250" s="71" t="s">
        <v>510</v>
      </c>
      <c r="C250" s="71">
        <v>217</v>
      </c>
      <c r="D250" s="72" t="s">
        <v>307</v>
      </c>
      <c r="E250" s="72" t="s">
        <v>511</v>
      </c>
      <c r="F250" s="72" t="s">
        <v>512</v>
      </c>
      <c r="G250" s="86" t="s">
        <v>310</v>
      </c>
      <c r="H250" s="87">
        <v>1</v>
      </c>
      <c r="I250" s="88">
        <v>39417</v>
      </c>
      <c r="J250" s="88">
        <v>39417</v>
      </c>
      <c r="K250" s="99">
        <v>182012</v>
      </c>
      <c r="L250" s="76">
        <v>219600</v>
      </c>
      <c r="M250" s="76">
        <v>219600</v>
      </c>
      <c r="N250" s="75">
        <v>190830</v>
      </c>
      <c r="O250" s="131">
        <v>0.23</v>
      </c>
      <c r="P250" s="76">
        <v>43900</v>
      </c>
    </row>
    <row r="251" spans="1:16" ht="23.1" customHeight="1">
      <c r="A251" s="126">
        <v>144</v>
      </c>
      <c r="B251" s="71" t="s">
        <v>513</v>
      </c>
      <c r="C251" s="71">
        <v>203</v>
      </c>
      <c r="D251" s="72" t="s">
        <v>381</v>
      </c>
      <c r="E251" s="72" t="s">
        <v>492</v>
      </c>
      <c r="F251" s="72" t="s">
        <v>514</v>
      </c>
      <c r="G251" s="86" t="s">
        <v>310</v>
      </c>
      <c r="H251" s="87">
        <v>1</v>
      </c>
      <c r="I251" s="88">
        <v>40603</v>
      </c>
      <c r="J251" s="88">
        <v>40603</v>
      </c>
      <c r="K251" s="99">
        <v>109985</v>
      </c>
      <c r="L251" s="76">
        <v>95700</v>
      </c>
      <c r="M251" s="76">
        <v>95700</v>
      </c>
      <c r="N251" s="75">
        <v>83820</v>
      </c>
      <c r="O251" s="131">
        <v>0.46</v>
      </c>
      <c r="P251" s="76">
        <v>38560</v>
      </c>
    </row>
    <row r="252" spans="1:16" ht="23.1" customHeight="1">
      <c r="A252" s="126">
        <v>145</v>
      </c>
      <c r="B252" s="71" t="s">
        <v>515</v>
      </c>
      <c r="C252" s="71">
        <v>226</v>
      </c>
      <c r="D252" s="72" t="s">
        <v>459</v>
      </c>
      <c r="E252" s="72" t="s">
        <v>516</v>
      </c>
      <c r="F252" s="72" t="s">
        <v>517</v>
      </c>
      <c r="G252" s="86" t="s">
        <v>310</v>
      </c>
      <c r="H252" s="87">
        <v>1</v>
      </c>
      <c r="I252" s="88">
        <v>38808</v>
      </c>
      <c r="J252" s="88">
        <v>38808</v>
      </c>
      <c r="K252" s="99">
        <v>230000</v>
      </c>
      <c r="L252" s="76">
        <v>129000</v>
      </c>
      <c r="M252" s="76">
        <v>129000</v>
      </c>
      <c r="N252" s="75">
        <v>87240</v>
      </c>
      <c r="O252" s="131">
        <v>0.15</v>
      </c>
      <c r="P252" s="76">
        <v>13080</v>
      </c>
    </row>
    <row r="253" spans="1:16" ht="23.1" customHeight="1">
      <c r="A253" s="126">
        <v>146</v>
      </c>
      <c r="B253" s="71" t="s">
        <v>518</v>
      </c>
      <c r="C253" s="71">
        <v>223</v>
      </c>
      <c r="D253" s="72" t="s">
        <v>381</v>
      </c>
      <c r="E253" s="72" t="s">
        <v>495</v>
      </c>
      <c r="F253" s="72" t="s">
        <v>519</v>
      </c>
      <c r="G253" s="86" t="s">
        <v>310</v>
      </c>
      <c r="H253" s="87">
        <v>1</v>
      </c>
      <c r="I253" s="88">
        <v>39173</v>
      </c>
      <c r="J253" s="88">
        <v>39173</v>
      </c>
      <c r="K253" s="99">
        <v>236376</v>
      </c>
      <c r="L253" s="76">
        <v>69000</v>
      </c>
      <c r="M253" s="76">
        <v>69000</v>
      </c>
      <c r="N253" s="75">
        <v>68100</v>
      </c>
      <c r="O253" s="131">
        <v>0.19</v>
      </c>
      <c r="P253" s="76">
        <v>12940</v>
      </c>
    </row>
    <row r="254" spans="1:16" ht="23.1" customHeight="1">
      <c r="A254" s="126">
        <v>147</v>
      </c>
      <c r="B254" s="71" t="s">
        <v>520</v>
      </c>
      <c r="C254" s="71">
        <v>216</v>
      </c>
      <c r="D254" s="72" t="s">
        <v>381</v>
      </c>
      <c r="E254" s="72" t="s">
        <v>492</v>
      </c>
      <c r="F254" s="72" t="s">
        <v>521</v>
      </c>
      <c r="G254" s="86" t="s">
        <v>310</v>
      </c>
      <c r="H254" s="87">
        <v>1</v>
      </c>
      <c r="I254" s="88">
        <v>40603</v>
      </c>
      <c r="J254" s="88">
        <v>40603</v>
      </c>
      <c r="K254" s="99">
        <v>98781</v>
      </c>
      <c r="L254" s="76">
        <v>69000</v>
      </c>
      <c r="M254" s="76">
        <v>69000</v>
      </c>
      <c r="N254" s="75">
        <v>83820</v>
      </c>
      <c r="O254" s="131">
        <v>0.5</v>
      </c>
      <c r="P254" s="76">
        <v>41910</v>
      </c>
    </row>
    <row r="255" spans="1:16" ht="23.1" customHeight="1">
      <c r="A255" s="126">
        <v>148</v>
      </c>
      <c r="B255" s="71" t="s">
        <v>522</v>
      </c>
      <c r="C255" s="71">
        <v>218</v>
      </c>
      <c r="D255" s="72" t="s">
        <v>381</v>
      </c>
      <c r="E255" s="72" t="s">
        <v>495</v>
      </c>
      <c r="F255" s="72" t="s">
        <v>523</v>
      </c>
      <c r="G255" s="86" t="s">
        <v>310</v>
      </c>
      <c r="H255" s="87">
        <v>1</v>
      </c>
      <c r="I255" s="88">
        <v>39142</v>
      </c>
      <c r="J255" s="88">
        <v>39142</v>
      </c>
      <c r="K255" s="99">
        <v>252710</v>
      </c>
      <c r="L255" s="76">
        <v>70000</v>
      </c>
      <c r="M255" s="76">
        <v>70000</v>
      </c>
      <c r="N255" s="75">
        <v>68100</v>
      </c>
      <c r="O255" s="131">
        <v>0.17</v>
      </c>
      <c r="P255" s="76">
        <v>11580</v>
      </c>
    </row>
    <row r="256" spans="1:16" ht="23.1" customHeight="1">
      <c r="A256" s="126">
        <v>149</v>
      </c>
      <c r="B256" s="71" t="s">
        <v>524</v>
      </c>
      <c r="C256" s="71">
        <v>219</v>
      </c>
      <c r="D256" s="72" t="s">
        <v>381</v>
      </c>
      <c r="E256" s="72" t="s">
        <v>492</v>
      </c>
      <c r="F256" s="72" t="s">
        <v>525</v>
      </c>
      <c r="G256" s="86" t="s">
        <v>310</v>
      </c>
      <c r="H256" s="87">
        <v>1</v>
      </c>
      <c r="I256" s="88">
        <v>40603</v>
      </c>
      <c r="J256" s="88">
        <v>40603</v>
      </c>
      <c r="K256" s="99">
        <v>137477</v>
      </c>
      <c r="L256" s="76">
        <v>96000</v>
      </c>
      <c r="M256" s="76">
        <v>96000</v>
      </c>
      <c r="N256" s="75">
        <v>83820</v>
      </c>
      <c r="O256" s="131">
        <v>0.47</v>
      </c>
      <c r="P256" s="76">
        <v>39400</v>
      </c>
    </row>
    <row r="257" spans="1:16" ht="23.1" customHeight="1">
      <c r="A257" s="140" t="s">
        <v>618</v>
      </c>
      <c r="B257" s="141"/>
      <c r="C257" s="141"/>
      <c r="D257" s="141"/>
      <c r="E257" s="141"/>
      <c r="F257" s="141"/>
      <c r="G257" s="142"/>
      <c r="H257" s="67">
        <f>SUM(H242:H256)</f>
        <v>15</v>
      </c>
      <c r="I257" s="64"/>
      <c r="J257" s="64"/>
      <c r="K257" s="82">
        <f>SUM(K242:K256)</f>
        <v>3040807</v>
      </c>
      <c r="L257" s="83">
        <f t="shared" ref="L257:N257" si="29">SUM(L242:L256)</f>
        <v>1962350</v>
      </c>
      <c r="M257" s="83">
        <f t="shared" si="29"/>
        <v>1962350</v>
      </c>
      <c r="N257" s="82">
        <f t="shared" si="29"/>
        <v>1635390</v>
      </c>
      <c r="O257" s="100"/>
      <c r="P257" s="83">
        <f>SUM(P242:P256)</f>
        <v>408130</v>
      </c>
    </row>
    <row r="258" spans="1:16" ht="23.1" customHeight="1">
      <c r="A258" s="140" t="s">
        <v>624</v>
      </c>
      <c r="B258" s="141"/>
      <c r="C258" s="141"/>
      <c r="D258" s="141"/>
      <c r="E258" s="141"/>
      <c r="F258" s="141"/>
      <c r="G258" s="142"/>
      <c r="H258" s="67"/>
      <c r="I258" s="64"/>
      <c r="J258" s="64"/>
      <c r="K258" s="82"/>
      <c r="L258" s="83"/>
      <c r="M258" s="83"/>
      <c r="N258" s="84"/>
      <c r="O258" s="100"/>
      <c r="P258" s="83"/>
    </row>
    <row r="259" spans="1:16" ht="23.1" customHeight="1">
      <c r="A259" s="126">
        <v>150</v>
      </c>
      <c r="B259" s="71" t="s">
        <v>139</v>
      </c>
      <c r="C259" s="71">
        <v>113</v>
      </c>
      <c r="D259" s="71" t="s">
        <v>625</v>
      </c>
      <c r="E259" s="72" t="s">
        <v>140</v>
      </c>
      <c r="F259" s="72" t="s">
        <v>259</v>
      </c>
      <c r="G259" s="86" t="s">
        <v>310</v>
      </c>
      <c r="H259" s="87">
        <v>1</v>
      </c>
      <c r="I259" s="88">
        <v>39722</v>
      </c>
      <c r="J259" s="88">
        <v>39722</v>
      </c>
      <c r="K259" s="99">
        <v>231508</v>
      </c>
      <c r="L259" s="129">
        <v>133000</v>
      </c>
      <c r="M259" s="129">
        <v>133000</v>
      </c>
      <c r="N259" s="99">
        <v>105000</v>
      </c>
      <c r="O259" s="131">
        <v>0.25</v>
      </c>
      <c r="P259" s="129">
        <v>26250</v>
      </c>
    </row>
    <row r="260" spans="1:16" ht="23.1" customHeight="1">
      <c r="A260" s="126">
        <v>151</v>
      </c>
      <c r="B260" s="71" t="s">
        <v>141</v>
      </c>
      <c r="C260" s="71">
        <v>114</v>
      </c>
      <c r="D260" s="71" t="s">
        <v>617</v>
      </c>
      <c r="E260" s="72" t="s">
        <v>142</v>
      </c>
      <c r="F260" s="72" t="s">
        <v>261</v>
      </c>
      <c r="G260" s="86" t="s">
        <v>310</v>
      </c>
      <c r="H260" s="87">
        <v>1</v>
      </c>
      <c r="I260" s="88">
        <v>41548</v>
      </c>
      <c r="J260" s="88">
        <v>41548</v>
      </c>
      <c r="K260" s="99">
        <v>48805</v>
      </c>
      <c r="L260" s="129">
        <v>126891</v>
      </c>
      <c r="M260" s="129">
        <v>126891</v>
      </c>
      <c r="N260" s="99">
        <v>100050</v>
      </c>
      <c r="O260" s="131">
        <v>0.5</v>
      </c>
      <c r="P260" s="129">
        <v>50000</v>
      </c>
    </row>
    <row r="261" spans="1:16" ht="23.1" customHeight="1">
      <c r="A261" s="126">
        <v>152</v>
      </c>
      <c r="B261" s="71" t="s">
        <v>143</v>
      </c>
      <c r="C261" s="71">
        <v>115</v>
      </c>
      <c r="D261" s="71" t="s">
        <v>626</v>
      </c>
      <c r="E261" s="72" t="s">
        <v>144</v>
      </c>
      <c r="F261" s="72" t="s">
        <v>260</v>
      </c>
      <c r="G261" s="86" t="s">
        <v>310</v>
      </c>
      <c r="H261" s="87">
        <v>1</v>
      </c>
      <c r="I261" s="88">
        <v>38047</v>
      </c>
      <c r="J261" s="88">
        <v>38047</v>
      </c>
      <c r="K261" s="75">
        <v>306000</v>
      </c>
      <c r="L261" s="76">
        <v>249400</v>
      </c>
      <c r="M261" s="76">
        <v>249400</v>
      </c>
      <c r="N261" s="75">
        <v>189500</v>
      </c>
      <c r="O261" s="131">
        <v>0.1</v>
      </c>
      <c r="P261" s="76">
        <v>18950</v>
      </c>
    </row>
    <row r="262" spans="1:16" ht="23.1" customHeight="1">
      <c r="A262" s="140" t="s">
        <v>618</v>
      </c>
      <c r="B262" s="141"/>
      <c r="C262" s="141"/>
      <c r="D262" s="141"/>
      <c r="E262" s="141"/>
      <c r="F262" s="141"/>
      <c r="G262" s="142"/>
      <c r="H262" s="67">
        <f>SUM(H259:H261)</f>
        <v>3</v>
      </c>
      <c r="I262" s="64"/>
      <c r="J262" s="64"/>
      <c r="K262" s="82">
        <f>SUM(K259:K261)</f>
        <v>586313</v>
      </c>
      <c r="L262" s="83">
        <f t="shared" ref="L262:N262" si="30">SUM(L259:L261)</f>
        <v>509291</v>
      </c>
      <c r="M262" s="83">
        <f t="shared" si="30"/>
        <v>509291</v>
      </c>
      <c r="N262" s="82">
        <f t="shared" si="30"/>
        <v>394550</v>
      </c>
      <c r="O262" s="100"/>
      <c r="P262" s="83">
        <f>SUM(P259:P261)</f>
        <v>95200</v>
      </c>
    </row>
    <row r="263" spans="1:16" ht="23.1" customHeight="1">
      <c r="A263" s="140" t="s">
        <v>627</v>
      </c>
      <c r="B263" s="141"/>
      <c r="C263" s="141"/>
      <c r="D263" s="141"/>
      <c r="E263" s="141"/>
      <c r="F263" s="141"/>
      <c r="G263" s="142"/>
      <c r="H263" s="67"/>
      <c r="I263" s="64"/>
      <c r="J263" s="64"/>
      <c r="K263" s="82"/>
      <c r="L263" s="83"/>
      <c r="M263" s="83"/>
      <c r="N263" s="84"/>
      <c r="O263" s="100"/>
      <c r="P263" s="83"/>
    </row>
    <row r="264" spans="1:16" ht="23.1" customHeight="1">
      <c r="A264" s="126">
        <v>153</v>
      </c>
      <c r="B264" s="71" t="s">
        <v>147</v>
      </c>
      <c r="C264" s="71">
        <v>163</v>
      </c>
      <c r="D264" s="71" t="s">
        <v>347</v>
      </c>
      <c r="E264" s="72" t="s">
        <v>148</v>
      </c>
      <c r="F264" s="72" t="s">
        <v>264</v>
      </c>
      <c r="G264" s="86" t="s">
        <v>310</v>
      </c>
      <c r="H264" s="87">
        <v>1</v>
      </c>
      <c r="I264" s="88">
        <v>38504</v>
      </c>
      <c r="J264" s="88">
        <v>38504</v>
      </c>
      <c r="K264" s="99">
        <v>358471</v>
      </c>
      <c r="L264" s="129">
        <v>180000</v>
      </c>
      <c r="M264" s="129">
        <v>180000</v>
      </c>
      <c r="N264" s="99">
        <v>136500</v>
      </c>
      <c r="O264" s="131">
        <v>0.1</v>
      </c>
      <c r="P264" s="129">
        <v>13650</v>
      </c>
    </row>
    <row r="265" spans="1:16" ht="23.1" customHeight="1">
      <c r="A265" s="126">
        <v>154</v>
      </c>
      <c r="B265" s="71" t="s">
        <v>149</v>
      </c>
      <c r="C265" s="71">
        <v>164</v>
      </c>
      <c r="D265" s="71" t="s">
        <v>601</v>
      </c>
      <c r="E265" s="72" t="s">
        <v>150</v>
      </c>
      <c r="F265" s="72" t="s">
        <v>263</v>
      </c>
      <c r="G265" s="86" t="s">
        <v>310</v>
      </c>
      <c r="H265" s="87">
        <v>1</v>
      </c>
      <c r="I265" s="88">
        <v>38991</v>
      </c>
      <c r="J265" s="88">
        <v>38991</v>
      </c>
      <c r="K265" s="99">
        <v>238000</v>
      </c>
      <c r="L265" s="129">
        <v>176000</v>
      </c>
      <c r="M265" s="129">
        <v>176000</v>
      </c>
      <c r="N265" s="99">
        <v>132000</v>
      </c>
      <c r="O265" s="131">
        <v>0.1</v>
      </c>
      <c r="P265" s="129">
        <v>13200</v>
      </c>
    </row>
    <row r="266" spans="1:16" ht="23.1" customHeight="1">
      <c r="A266" s="126">
        <v>155</v>
      </c>
      <c r="B266" s="71" t="s">
        <v>151</v>
      </c>
      <c r="C266" s="71">
        <v>165</v>
      </c>
      <c r="D266" s="71" t="s">
        <v>526</v>
      </c>
      <c r="E266" s="72" t="s">
        <v>152</v>
      </c>
      <c r="F266" s="72" t="s">
        <v>265</v>
      </c>
      <c r="G266" s="86" t="s">
        <v>310</v>
      </c>
      <c r="H266" s="87">
        <v>1</v>
      </c>
      <c r="I266" s="88">
        <v>37316</v>
      </c>
      <c r="J266" s="88">
        <v>37316</v>
      </c>
      <c r="K266" s="75">
        <v>384825</v>
      </c>
      <c r="L266" s="76">
        <v>257000</v>
      </c>
      <c r="M266" s="76">
        <v>257000</v>
      </c>
      <c r="N266" s="75">
        <v>187900</v>
      </c>
      <c r="O266" s="131">
        <v>0.1</v>
      </c>
      <c r="P266" s="76">
        <v>18790</v>
      </c>
    </row>
    <row r="267" spans="1:16" ht="23.1" customHeight="1">
      <c r="A267" s="140" t="s">
        <v>566</v>
      </c>
      <c r="B267" s="141"/>
      <c r="C267" s="141"/>
      <c r="D267" s="141"/>
      <c r="E267" s="141"/>
      <c r="F267" s="141"/>
      <c r="G267" s="142"/>
      <c r="H267" s="67">
        <f>SUM(H264:H266)</f>
        <v>3</v>
      </c>
      <c r="I267" s="64"/>
      <c r="J267" s="64"/>
      <c r="K267" s="82">
        <f>SUM(K264:K266)</f>
        <v>981296</v>
      </c>
      <c r="L267" s="83">
        <f t="shared" ref="L267:N267" si="31">SUM(L264:L266)</f>
        <v>613000</v>
      </c>
      <c r="M267" s="83">
        <f t="shared" si="31"/>
        <v>613000</v>
      </c>
      <c r="N267" s="82">
        <f t="shared" si="31"/>
        <v>456400</v>
      </c>
      <c r="O267" s="100"/>
      <c r="P267" s="83">
        <f>SUM(P264:P266)</f>
        <v>45640</v>
      </c>
    </row>
    <row r="268" spans="1:16" ht="23.1" customHeight="1">
      <c r="A268" s="140" t="s">
        <v>628</v>
      </c>
      <c r="B268" s="141"/>
      <c r="C268" s="141"/>
      <c r="D268" s="141"/>
      <c r="E268" s="141"/>
      <c r="F268" s="141"/>
      <c r="G268" s="142"/>
      <c r="H268" s="67"/>
      <c r="I268" s="64"/>
      <c r="J268" s="64"/>
      <c r="K268" s="82"/>
      <c r="L268" s="83"/>
      <c r="M268" s="83"/>
      <c r="N268" s="82"/>
      <c r="O268" s="100"/>
      <c r="P268" s="83"/>
    </row>
    <row r="269" spans="1:16" ht="23.1" customHeight="1">
      <c r="A269" s="126">
        <v>156</v>
      </c>
      <c r="B269" s="71" t="s">
        <v>124</v>
      </c>
      <c r="C269" s="71">
        <v>231</v>
      </c>
      <c r="D269" s="71" t="s">
        <v>629</v>
      </c>
      <c r="E269" s="72" t="s">
        <v>125</v>
      </c>
      <c r="F269" s="72" t="s">
        <v>252</v>
      </c>
      <c r="G269" s="86" t="s">
        <v>310</v>
      </c>
      <c r="H269" s="87">
        <v>1</v>
      </c>
      <c r="I269" s="88">
        <v>40422</v>
      </c>
      <c r="J269" s="88">
        <v>40422</v>
      </c>
      <c r="K269" s="99">
        <v>119903</v>
      </c>
      <c r="L269" s="76">
        <v>157200</v>
      </c>
      <c r="M269" s="76">
        <v>157200</v>
      </c>
      <c r="N269" s="75">
        <v>120800</v>
      </c>
      <c r="O269" s="131">
        <v>0.25</v>
      </c>
      <c r="P269" s="129">
        <v>30200</v>
      </c>
    </row>
    <row r="270" spans="1:16" ht="23.1" customHeight="1">
      <c r="A270" s="126">
        <v>157</v>
      </c>
      <c r="B270" s="71" t="s">
        <v>126</v>
      </c>
      <c r="C270" s="71">
        <v>230</v>
      </c>
      <c r="D270" s="71" t="s">
        <v>572</v>
      </c>
      <c r="E270" s="72" t="s">
        <v>127</v>
      </c>
      <c r="F270" s="72" t="s">
        <v>251</v>
      </c>
      <c r="G270" s="86" t="s">
        <v>310</v>
      </c>
      <c r="H270" s="87">
        <v>1</v>
      </c>
      <c r="I270" s="88">
        <v>39173</v>
      </c>
      <c r="J270" s="88">
        <v>39173</v>
      </c>
      <c r="K270" s="99">
        <v>251000</v>
      </c>
      <c r="L270" s="76">
        <v>215600</v>
      </c>
      <c r="M270" s="76">
        <v>215600</v>
      </c>
      <c r="N270" s="75">
        <v>165800</v>
      </c>
      <c r="O270" s="131">
        <v>0.2</v>
      </c>
      <c r="P270" s="129">
        <v>33160</v>
      </c>
    </row>
    <row r="271" spans="1:16" ht="23.1" customHeight="1">
      <c r="A271" s="126">
        <v>158</v>
      </c>
      <c r="B271" s="71" t="s">
        <v>128</v>
      </c>
      <c r="C271" s="71">
        <v>232</v>
      </c>
      <c r="D271" s="71" t="s">
        <v>630</v>
      </c>
      <c r="E271" s="72" t="s">
        <v>129</v>
      </c>
      <c r="F271" s="72" t="s">
        <v>253</v>
      </c>
      <c r="G271" s="86" t="s">
        <v>310</v>
      </c>
      <c r="H271" s="87">
        <v>1</v>
      </c>
      <c r="I271" s="88">
        <v>37681</v>
      </c>
      <c r="J271" s="88">
        <v>37681</v>
      </c>
      <c r="K271" s="75">
        <v>365000</v>
      </c>
      <c r="L271" s="76">
        <v>120000</v>
      </c>
      <c r="M271" s="76">
        <v>120000</v>
      </c>
      <c r="N271" s="75">
        <v>101800</v>
      </c>
      <c r="O271" s="131">
        <v>0.1</v>
      </c>
      <c r="P271" s="76">
        <v>10180</v>
      </c>
    </row>
    <row r="272" spans="1:16" ht="23.1" customHeight="1">
      <c r="A272" s="140" t="s">
        <v>566</v>
      </c>
      <c r="B272" s="141"/>
      <c r="C272" s="141"/>
      <c r="D272" s="141"/>
      <c r="E272" s="141"/>
      <c r="F272" s="141"/>
      <c r="G272" s="141"/>
      <c r="H272" s="67">
        <f>SUM(H269:H271)</f>
        <v>3</v>
      </c>
      <c r="I272" s="67"/>
      <c r="J272" s="67"/>
      <c r="K272" s="83">
        <f>SUM(K269:K271)</f>
        <v>735903</v>
      </c>
      <c r="L272" s="83">
        <f>SUM(L269:L271)</f>
        <v>492800</v>
      </c>
      <c r="M272" s="83">
        <f t="shared" ref="M272:P272" si="32">SUM(M269:M271)</f>
        <v>492800</v>
      </c>
      <c r="N272" s="82">
        <f t="shared" si="32"/>
        <v>388400</v>
      </c>
      <c r="O272" s="132"/>
      <c r="P272" s="83">
        <f t="shared" si="32"/>
        <v>73540</v>
      </c>
    </row>
    <row r="273" spans="1:16" ht="27" customHeight="1">
      <c r="A273" s="144" t="s">
        <v>631</v>
      </c>
      <c r="B273" s="145"/>
      <c r="C273" s="145"/>
      <c r="D273" s="145"/>
      <c r="E273" s="145"/>
      <c r="F273" s="145"/>
      <c r="G273" s="146"/>
      <c r="H273" s="96">
        <f>SUM(H9+H18+H27+H34+H40+H46+H50+H55+H60+H65+H70+H75+H80+H85+H90+H95+H100+H105+H110+H115+H120+H125+H130+H135+H141+H154+H163+H170+H175+H180+H187+H192+H201+H206+H211+H230+H235+H240+H257+H262+H267+H272)</f>
        <v>157</v>
      </c>
      <c r="I273" s="133"/>
      <c r="J273" s="133"/>
      <c r="K273" s="125">
        <f>SUM(K9+K18+K27+K34+K40+K46+K50+K55+K60+K65+K70+K75+K80+K85+K90+K95+K100+K105+K110+K115+K120+K125+K130+K135+K141+K154+K163+K170+K175+K180+K187+K192+K201+K206+K211+K230+K235+K240+K257+K262+K267+K272)</f>
        <v>33555716</v>
      </c>
      <c r="L273" s="69">
        <f>SUM(L9+L18+L27+L34+L40+L46+L50+L55+L60+L65+L70+L75+L80+L85+L90+L95+L100+L105+L110+L115+L120+L125+L130+L135+L141+L154+L163+L170+L175+L180+L187+L192+L201+L206+L211+L230+L235+L240+L257+L262+L267+L272)</f>
        <v>28075319</v>
      </c>
      <c r="M273" s="69">
        <f>SUM(M9+M18+M27+M34+M40+M46+M50+M55+M60+M65+M70+M75+M80+M85+M90+M95+M100+M105+M110+M115+M120+M125+M130+M135+M141+M154+M163+M170+M175+M180+M187+M192+M201+M206+M211+M230+M235+M240+M257+M262+M267+M272)</f>
        <v>28075319</v>
      </c>
      <c r="N273" s="125">
        <f>SUM(N9+N18+N27+N34+N40+N46+N50+N55+N60+N65+N70+N75+N80+N85+N90+N95+N100+N105+N110+N115+N120+N125+N130+N135+N141+N154+N163+N170+N175+N180+N187+N192+N201+N206+N211+N230+N235+N240+N257+N262+N267+N272)</f>
        <v>21394845</v>
      </c>
      <c r="O273" s="100"/>
      <c r="P273" s="69">
        <f>SUM(P9+P18+P27+P34+P40+P46+P50+P55+P60+P65+P70+P75+P80+P85+P90+P95+P100+P105+P110+P115+P120+P125+P130+P135+P141+P154+P163+P170+P175+P180+P187+P192+P201+P206+P211+P230+P235+P240+P257+P262+P267+P272)</f>
        <v>4013420</v>
      </c>
    </row>
  </sheetData>
  <mergeCells count="100">
    <mergeCell ref="A18:G18"/>
    <mergeCell ref="A28:G28"/>
    <mergeCell ref="A27:G27"/>
    <mergeCell ref="A5:F5"/>
    <mergeCell ref="A1:P1"/>
    <mergeCell ref="A2:P2"/>
    <mergeCell ref="A3:A4"/>
    <mergeCell ref="B3:B4"/>
    <mergeCell ref="N3:P3"/>
    <mergeCell ref="C3:C4"/>
    <mergeCell ref="E3:E4"/>
    <mergeCell ref="H3:H4"/>
    <mergeCell ref="I3:I4"/>
    <mergeCell ref="J3:J4"/>
    <mergeCell ref="K3:K4"/>
    <mergeCell ref="D3:D4"/>
    <mergeCell ref="G3:G4"/>
    <mergeCell ref="F3:F4"/>
    <mergeCell ref="L3:M3"/>
    <mergeCell ref="A19:G19"/>
    <mergeCell ref="A10:G10"/>
    <mergeCell ref="A34:G34"/>
    <mergeCell ref="A40:G40"/>
    <mergeCell ref="A163:G163"/>
    <mergeCell ref="A273:G273"/>
    <mergeCell ref="A65:G65"/>
    <mergeCell ref="A70:G70"/>
    <mergeCell ref="A85:G85"/>
    <mergeCell ref="A90:G90"/>
    <mergeCell ref="A46:G46"/>
    <mergeCell ref="A50:G50"/>
    <mergeCell ref="A95:G95"/>
    <mergeCell ref="A55:G55"/>
    <mergeCell ref="A60:G60"/>
    <mergeCell ref="A75:G75"/>
    <mergeCell ref="A35:G35"/>
    <mergeCell ref="A47:G47"/>
    <mergeCell ref="A51:G51"/>
    <mergeCell ref="A192:G192"/>
    <mergeCell ref="A201:G201"/>
    <mergeCell ref="A272:G272"/>
    <mergeCell ref="A164:G164"/>
    <mergeCell ref="A171:G171"/>
    <mergeCell ref="A141:G141"/>
    <mergeCell ref="A125:G125"/>
    <mergeCell ref="A130:G130"/>
    <mergeCell ref="A115:G115"/>
    <mergeCell ref="A120:G120"/>
    <mergeCell ref="A105:G105"/>
    <mergeCell ref="A110:G110"/>
    <mergeCell ref="A111:G111"/>
    <mergeCell ref="A116:G116"/>
    <mergeCell ref="A135:G135"/>
    <mergeCell ref="A76:G76"/>
    <mergeCell ref="A81:G81"/>
    <mergeCell ref="A86:G86"/>
    <mergeCell ref="A91:G91"/>
    <mergeCell ref="A96:G96"/>
    <mergeCell ref="A100:G100"/>
    <mergeCell ref="A61:G61"/>
    <mergeCell ref="A66:G66"/>
    <mergeCell ref="A71:G71"/>
    <mergeCell ref="A80:G80"/>
    <mergeCell ref="A101:G101"/>
    <mergeCell ref="A106:G106"/>
    <mergeCell ref="A41:G41"/>
    <mergeCell ref="A9:G9"/>
    <mergeCell ref="A56:G56"/>
    <mergeCell ref="A267:G267"/>
    <mergeCell ref="A268:G268"/>
    <mergeCell ref="A206:G206"/>
    <mergeCell ref="A211:G211"/>
    <mergeCell ref="A230:G230"/>
    <mergeCell ref="A235:G235"/>
    <mergeCell ref="A155:G155"/>
    <mergeCell ref="A121:G121"/>
    <mergeCell ref="A126:G126"/>
    <mergeCell ref="A131:G131"/>
    <mergeCell ref="A136:G136"/>
    <mergeCell ref="A142:G142"/>
    <mergeCell ref="A154:G154"/>
    <mergeCell ref="A240:G240"/>
    <mergeCell ref="A175:G175"/>
    <mergeCell ref="A180:G180"/>
    <mergeCell ref="A187:G187"/>
    <mergeCell ref="A241:G241"/>
    <mergeCell ref="A258:G258"/>
    <mergeCell ref="A263:G263"/>
    <mergeCell ref="A170:G170"/>
    <mergeCell ref="A257:G257"/>
    <mergeCell ref="A262:G262"/>
    <mergeCell ref="A176:G176"/>
    <mergeCell ref="A181:G181"/>
    <mergeCell ref="A188:G188"/>
    <mergeCell ref="A193:G193"/>
    <mergeCell ref="A202:G202"/>
    <mergeCell ref="A207:G207"/>
    <mergeCell ref="A212:G212"/>
    <mergeCell ref="A231:G231"/>
    <mergeCell ref="A236:G236"/>
  </mergeCells>
  <phoneticPr fontId="6" type="noConversion"/>
  <pageMargins left="0.43" right="0.28000000000000003" top="0.25" bottom="0.46" header="0.22" footer="0.22"/>
  <pageSetup paperSize="8" orientation="landscape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8"/>
  <dimension ref="A1:C26"/>
  <sheetViews>
    <sheetView showFormulas="1" workbookViewId="0">
      <selection activeCell="C1" sqref="C1"/>
    </sheetView>
  </sheetViews>
  <sheetFormatPr defaultColWidth="8.25" defaultRowHeight="12.75"/>
  <cols>
    <col min="1" max="1" width="26.875" style="2" customWidth="1"/>
    <col min="2" max="2" width="1.25" style="2" customWidth="1"/>
    <col min="3" max="3" width="28.875" style="2" customWidth="1"/>
    <col min="4" max="16384" width="8.25" style="2"/>
  </cols>
  <sheetData>
    <row r="1" spans="1:3" ht="15.75">
      <c r="A1" t="s">
        <v>13</v>
      </c>
    </row>
    <row r="2" spans="1:3" ht="13.5" thickBot="1">
      <c r="A2" s="1" t="s">
        <v>1</v>
      </c>
    </row>
    <row r="3" spans="1:3" ht="13.5" thickBot="1">
      <c r="A3" s="3" t="s">
        <v>2</v>
      </c>
      <c r="C3" s="4" t="s">
        <v>3</v>
      </c>
    </row>
    <row r="4" spans="1:3">
      <c r="A4" s="3">
        <v>3</v>
      </c>
    </row>
    <row r="6" spans="1:3" ht="13.5" thickBot="1"/>
    <row r="7" spans="1:3">
      <c r="A7" s="5" t="s">
        <v>4</v>
      </c>
    </row>
    <row r="8" spans="1:3">
      <c r="A8" s="6" t="s">
        <v>5</v>
      </c>
    </row>
    <row r="9" spans="1:3">
      <c r="A9" s="7" t="s">
        <v>6</v>
      </c>
    </row>
    <row r="10" spans="1:3">
      <c r="A10" s="6" t="s">
        <v>7</v>
      </c>
    </row>
    <row r="11" spans="1:3" ht="13.5" thickBot="1">
      <c r="A11" s="8" t="s">
        <v>8</v>
      </c>
    </row>
    <row r="13" spans="1:3" ht="13.5" thickBot="1"/>
    <row r="14" spans="1:3" ht="13.5" thickBot="1">
      <c r="A14" s="4" t="s">
        <v>9</v>
      </c>
    </row>
    <row r="16" spans="1:3" ht="13.5" thickBot="1"/>
    <row r="17" spans="1:3" ht="13.5" thickBot="1">
      <c r="C17" s="4" t="s">
        <v>10</v>
      </c>
    </row>
    <row r="20" spans="1:3">
      <c r="A20" s="9" t="s">
        <v>11</v>
      </c>
    </row>
    <row r="26" spans="1:3" ht="13.5" thickBot="1">
      <c r="C26" s="10" t="s">
        <v>12</v>
      </c>
    </row>
  </sheetData>
  <sheetProtection password="8863" sheet="1" object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TMSLZD</vt:lpstr>
      <vt:lpstr>资产负债表(旧)</vt:lpstr>
      <vt:lpstr>公车改革车辆评估一览表（定）</vt:lpstr>
      <vt:lpstr>'公车改革车辆评估一览表（定）'!Print_Titles</vt:lpstr>
    </vt:vector>
  </TitlesOfParts>
  <Company>conqueror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新版通用申报表</dc:title>
  <dc:creator>Seaman</dc:creator>
  <cp:lastModifiedBy>Sky123.Org</cp:lastModifiedBy>
  <cp:lastPrinted>2016-03-30T03:38:48Z</cp:lastPrinted>
  <dcterms:created xsi:type="dcterms:W3CDTF">1999-04-07T08:44:02Z</dcterms:created>
  <dcterms:modified xsi:type="dcterms:W3CDTF">2016-04-05T05:24:51Z</dcterms:modified>
</cp:coreProperties>
</file>